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055"/>
  </bookViews>
  <sheets>
    <sheet name="清单" sheetId="4" r:id="rId1"/>
    <sheet name="NO" sheetId="10" state="hidden" r:id="rId2"/>
  </sheets>
  <definedNames>
    <definedName name="_xlnm.Print_Titles" localSheetId="1">NO!$1:$2</definedName>
    <definedName name="_xlnm.Print_Titles" localSheetId="0">清单!$1:$2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<sst xmlns="http://schemas.openxmlformats.org/spreadsheetml/2006/main" count="325" uniqueCount="216">
  <si>
    <t>门诊儿科、西药房、康复科、眼科修缮项目预算</t>
  </si>
  <si>
    <t>序号</t>
  </si>
  <si>
    <t>项目名称</t>
  </si>
  <si>
    <t>项目特征</t>
  </si>
  <si>
    <t>单位</t>
  </si>
  <si>
    <t>数量</t>
  </si>
  <si>
    <t>单价</t>
  </si>
  <si>
    <t>合价</t>
  </si>
  <si>
    <t>备注</t>
  </si>
  <si>
    <t>一、门诊首层儿科遮光帘</t>
  </si>
  <si>
    <t>儿科廊厅圆型天花装电动遮光帘（电机4台、杜亚遥控电机）</t>
  </si>
  <si>
    <t>1、遥控电机4台
2、圆型花状遮光帘（B1阻燃面料）
3、边框铝合金轨道
4、接通2.5㎡方电线，电箱单独控制
5、材质：铝合金（纯铜线芯）
6、功率：15w
7、减速比：1:3-1:750
8、电压：24V</t>
  </si>
  <si>
    <t>㎡</t>
  </si>
  <si>
    <t>小计</t>
  </si>
  <si>
    <t>二、西药房办公区改造</t>
  </si>
  <si>
    <t>拆原有彩钢板隔墙</t>
  </si>
  <si>
    <t>1、保护性拆除
2、搬至甲方指定地点</t>
  </si>
  <si>
    <t>砌气泡砖（150厚）</t>
  </si>
  <si>
    <t xml:space="preserve">1、气泡砖，墙体厚度150mm
2、湿拌砌筑浆，砌筑灰缝≥5mm M10
</t>
  </si>
  <si>
    <t>砖墙水泥沙批荡</t>
  </si>
  <si>
    <t>1、墙、柱面钉（挂）钢（铁）网 铁丝网
2、底层抹灰15mm 各种墙面 内墙 实际水泥石灰砂浆厚度（mm)：20
3、湿拌抹灰砂浆 一次抹灰厚度≥5mm M20</t>
  </si>
  <si>
    <t>墙身扇灰油ICI</t>
  </si>
  <si>
    <t>1、成品腻子粉（一般型）Y型，墙面满刮一遍实际腻子遍数（遍）：2
2、乳胶漆底油二遍面油二遍，抹灰面 墙柱面</t>
  </si>
  <si>
    <t>电路</t>
  </si>
  <si>
    <t>配线
1.名称:电线
2.规格:WDZ-BYJ-(3*2.5)
3、配管DN25，镀锌电线管砖、混凝土结构暗配 公称直径( mm以内) 25</t>
  </si>
  <si>
    <t>m</t>
  </si>
  <si>
    <t>开关插座</t>
  </si>
  <si>
    <t>二三极插座
1.名称:二三极插座
2.规格:220V/16A
3.安装方式:墙上暗装底边距地0.3m</t>
  </si>
  <si>
    <t>个</t>
  </si>
  <si>
    <t>灯盘（600*1200）</t>
  </si>
  <si>
    <t>1、反光灯盘
2、1200*3支灯管</t>
  </si>
  <si>
    <t>支</t>
  </si>
  <si>
    <t>三、康复科加装铝合金隔墙</t>
  </si>
  <si>
    <t>铝合金隔墙</t>
  </si>
  <si>
    <t>1、76*44铝合金方通
2、1.4厚灰色铝合金
3、实木花格
4、10厘钢化清玻璃砂</t>
  </si>
  <si>
    <t>铝合金趟门洞</t>
  </si>
  <si>
    <t>1、76*44铝合金方通
2、1.4厚灰色铝合金
3、10厘钢化清玻璃砂</t>
  </si>
  <si>
    <t>套</t>
  </si>
  <si>
    <t>四、门诊眼科给排水整改</t>
  </si>
  <si>
    <t>≥</t>
  </si>
  <si>
    <t>拆原有排水管</t>
  </si>
  <si>
    <t>1、破坏性拆除</t>
  </si>
  <si>
    <t>樘</t>
  </si>
  <si>
    <t>接驳5分排水管</t>
  </si>
  <si>
    <t xml:space="preserve">1..输送介质:排水
2.材质:PVC(硬聚氯乙烯)管PN=1.0MPa
3.型号、规格:DN15
4.连接方式:粘接 </t>
  </si>
  <si>
    <t>防具弯头</t>
  </si>
  <si>
    <t xml:space="preserve">
1.材质:PVC(硬聚氯乙烯)管PN=1.0MPa
2.连接方式:粘接 </t>
  </si>
  <si>
    <t>楼层钻孔</t>
  </si>
  <si>
    <r>
      <rPr>
        <sz val="10"/>
        <color theme="1"/>
        <rFont val="等线"/>
        <charset val="134"/>
        <scheme val="minor"/>
      </rPr>
      <t>1、人工水钻
2、孔径</t>
    </r>
    <r>
      <rPr>
        <sz val="10"/>
        <color theme="1"/>
        <rFont val="Microsoft YaHei"/>
        <charset val="134"/>
      </rPr>
      <t>￠</t>
    </r>
    <r>
      <rPr>
        <sz val="10"/>
        <color theme="1"/>
        <rFont val="等线"/>
        <charset val="134"/>
        <scheme val="minor"/>
      </rPr>
      <t>75</t>
    </r>
  </si>
  <si>
    <t>一楼天花内连接排水管</t>
  </si>
  <si>
    <t>1、材质、规格:PP-R塑料
2、专用胶水接驳</t>
  </si>
  <si>
    <t>地面开口接管</t>
  </si>
  <si>
    <t>1、抛光砖地面
2、掏空地下垫层（300mm)</t>
  </si>
  <si>
    <t>地面水泥沙复原</t>
  </si>
  <si>
    <t>1、水泥瓜米石砂浆
2、地面复原原有抛光砖</t>
  </si>
  <si>
    <t>宗</t>
  </si>
  <si>
    <t>楼板钻孔处防水处理</t>
  </si>
  <si>
    <t xml:space="preserve">1、膨胀水泥封孔
2、聚氨酯软性防水层贴纤维布（2层）
3、处理楼层积水（300㎡）
4、 清洗管口
5、楼板底制模
6、局部护坡试水                                                 </t>
  </si>
  <si>
    <t>5分直通</t>
  </si>
  <si>
    <t>1、联塑PVC
2、专用胶水接驳</t>
  </si>
  <si>
    <t>5分90度弯头</t>
  </si>
  <si>
    <t>附材</t>
  </si>
  <si>
    <t>1、专用胶水
2、生料圈等</t>
  </si>
  <si>
    <t>批</t>
  </si>
  <si>
    <t>五、</t>
  </si>
  <si>
    <t>安全措施费</t>
  </si>
  <si>
    <t>六</t>
  </si>
  <si>
    <t>建筑废料清理</t>
  </si>
  <si>
    <t>七</t>
  </si>
  <si>
    <t>清洁</t>
  </si>
  <si>
    <t>工程直接费合计</t>
  </si>
  <si>
    <t>工程管理费</t>
  </si>
  <si>
    <t>元</t>
  </si>
  <si>
    <t>工程税收</t>
  </si>
  <si>
    <t>工程总造价</t>
  </si>
  <si>
    <t>番禺区中心医院住院部2号楼4楼产科产房改造项目方案二(整层改造)
概算建安费</t>
  </si>
  <si>
    <t>原B超、入院处理室改造大病房</t>
  </si>
  <si>
    <t>1.1</t>
  </si>
  <si>
    <t>拆除块料地面
含废料二次运输、垃圾外运</t>
  </si>
  <si>
    <r>
      <rPr>
        <sz val="10"/>
        <color theme="1"/>
        <rFont val="等线"/>
        <charset val="134"/>
        <scheme val="minor"/>
      </rPr>
      <t>m</t>
    </r>
    <r>
      <rPr>
        <vertAlign val="superscript"/>
        <sz val="10"/>
        <color theme="1"/>
        <rFont val="宋体"/>
        <charset val="134"/>
      </rPr>
      <t>²</t>
    </r>
  </si>
  <si>
    <t>1.2</t>
  </si>
  <si>
    <t>拆除硅钙板天花
含废料二次运输、垃圾外运</t>
  </si>
  <si>
    <t>1.3</t>
  </si>
  <si>
    <t>拆除墙体
含废料二次运输、垃圾外运</t>
  </si>
  <si>
    <t>1.4</t>
  </si>
  <si>
    <t>新建卫生间
砌墙、批荡、防水、地砖、门、墙砖、天花、洗手台、洁具卫浴、扶手、给排水等</t>
  </si>
  <si>
    <t>间</t>
  </si>
  <si>
    <t>1.5</t>
  </si>
  <si>
    <t>病房地面PVC地板胶（含过水泥砂找平层、水泥自泥平、材料二次运输）</t>
  </si>
  <si>
    <t>1.6</t>
  </si>
  <si>
    <t>病房新建天花
硅钙板天花、乳胶漆</t>
  </si>
  <si>
    <t>1.7</t>
  </si>
  <si>
    <t>病房墙裙瓷砖 1.2米高
含材料二次运输</t>
  </si>
  <si>
    <t>1.8</t>
  </si>
  <si>
    <t>墙身扇灰乳胶漆
含铲除扇灰、抗碱底漆2遍，刮腻子2遍，底油2遍，面油2遍</t>
  </si>
  <si>
    <t>1.9</t>
  </si>
  <si>
    <t>病房钢质烤漆防火门 1200X2400</t>
  </si>
  <si>
    <t>1.10</t>
  </si>
  <si>
    <t>电视柜、背景墙</t>
  </si>
  <si>
    <t>1.11</t>
  </si>
  <si>
    <t>衣柜 1800X2600</t>
  </si>
  <si>
    <t>1.12</t>
  </si>
  <si>
    <t>配电箱、照明电气、空调电源</t>
  </si>
  <si>
    <t>医生办公室改大病房</t>
  </si>
  <si>
    <t>2.1</t>
  </si>
  <si>
    <t>2.2</t>
  </si>
  <si>
    <t>2.3</t>
  </si>
  <si>
    <t>2.4</t>
  </si>
  <si>
    <t>阳台地砖
含水泥砂浆找平、防水处理</t>
  </si>
  <si>
    <t>2.5</t>
  </si>
  <si>
    <t>阳台铝合金玻璃趟门2米X2.8米</t>
  </si>
  <si>
    <t>2.6</t>
  </si>
  <si>
    <t>2.7</t>
  </si>
  <si>
    <t>2.8</t>
  </si>
  <si>
    <t>2.9</t>
  </si>
  <si>
    <t>2.10</t>
  </si>
  <si>
    <t>2.11</t>
  </si>
  <si>
    <t>电视柜</t>
  </si>
  <si>
    <t>2.12</t>
  </si>
  <si>
    <t>2.13</t>
  </si>
  <si>
    <t>配合病房更新空调安装项目</t>
  </si>
  <si>
    <t>拆除阳台天花
含废料二次运输、垃圾外运</t>
  </si>
  <si>
    <t>修复阳台硅钙板天花
含扇灰乳胶漆、材料二次运输</t>
  </si>
  <si>
    <t>局部翻新项目</t>
  </si>
  <si>
    <t>4.1</t>
  </si>
  <si>
    <t>走廊墙面涂料翻新
含铲除扇灰、抗碱底漆2遍，刮腻子2遍，底油2遍，面油2遍</t>
  </si>
  <si>
    <t>4.2</t>
  </si>
  <si>
    <t>走廊天花涂料翻新
含铲除扇灰、抗碱底漆2遍，刮腻子2遍，底油2遍，面油2遍</t>
  </si>
  <si>
    <t>4.3</t>
  </si>
  <si>
    <t>房间墙面涂料翻新
含铲除扇灰、抗碱底漆2遍，刮腻子2遍，底油2遍，面油2遍</t>
  </si>
  <si>
    <t>4.4</t>
  </si>
  <si>
    <t>房间天花涂料翻新
含铲除扇灰、抗碱底漆2遍，刮腻子2遍，底油2遍，面油2遍</t>
  </si>
  <si>
    <t>4.5</t>
  </si>
  <si>
    <t>房间和走廊部分墙裙瓷砖修复
含拆除破损瓷砖、批荡和贴瓷砖</t>
  </si>
  <si>
    <t>4.6</t>
  </si>
  <si>
    <t>生活区值班室走廊墙裙瓷砖
含铲除批荡、重新批荡贴瓷砖</t>
  </si>
  <si>
    <t>4.7</t>
  </si>
  <si>
    <t>生活区值班室墙面涂料翻新
含铲除批荡、重新批荡贴瓷砖</t>
  </si>
  <si>
    <t>4.8</t>
  </si>
  <si>
    <t>生活区值班室走廊天花
含铲除扇灰、抗碱底漆2遍，刮腻子2遍，底油2遍，面油2遍</t>
  </si>
  <si>
    <t>4.9</t>
  </si>
  <si>
    <t>房间柜门修复
含修复门铰、门锁和门板等</t>
  </si>
  <si>
    <t>4.10</t>
  </si>
  <si>
    <t>房间淋浴花洒头更换（普通）</t>
  </si>
  <si>
    <t>4.11</t>
  </si>
  <si>
    <t>房间更换坐厕
拆除和新安装坐厕</t>
  </si>
  <si>
    <t>4.12</t>
  </si>
  <si>
    <t>其他零星翻新项目
部分龙头、门锁、角阀更换等</t>
  </si>
  <si>
    <t>项</t>
  </si>
  <si>
    <t>房产区域改造病房</t>
  </si>
  <si>
    <t>5.1</t>
  </si>
  <si>
    <t>拆除产区地面地板胶及找平导
含废料二次运输、垃圾外运</t>
  </si>
  <si>
    <t>5.2</t>
  </si>
  <si>
    <t>拆除产区天花玻镁板
含废料二次运输、垃圾外运</t>
  </si>
  <si>
    <t>5.3</t>
  </si>
  <si>
    <t>拆除产区墙面玻镁板及门
含废料二次运输、垃圾外运</t>
  </si>
  <si>
    <t>5.4</t>
  </si>
  <si>
    <t>拆除污物通道墙面砖
含废料二次运输、垃圾外运</t>
  </si>
  <si>
    <t>5.5</t>
  </si>
  <si>
    <t>拆除电气线路和灯具
含废料二次运输、垃圾外运</t>
  </si>
  <si>
    <t>5.6</t>
  </si>
  <si>
    <r>
      <rPr>
        <sz val="10"/>
        <color theme="1"/>
        <rFont val="等线"/>
        <charset val="134"/>
        <scheme val="minor"/>
      </rPr>
      <t>新建标准病房 面积约30m</t>
    </r>
    <r>
      <rPr>
        <sz val="10"/>
        <color theme="1"/>
        <rFont val="等线"/>
        <charset val="134"/>
      </rPr>
      <t>²/间</t>
    </r>
    <r>
      <rPr>
        <sz val="10"/>
        <color theme="1"/>
        <rFont val="等线"/>
        <charset val="134"/>
        <scheme val="minor"/>
      </rPr>
      <t xml:space="preserve">
含砌墙、门、地板胶、天花、阳台、卫生间、柜、电气</t>
    </r>
  </si>
  <si>
    <t>5.7</t>
  </si>
  <si>
    <t>被服室
砌墙、门、地砖、天花、墙面涂料等</t>
  </si>
  <si>
    <t>5.8</t>
  </si>
  <si>
    <t>公卫 面积约9m²
砌墙、防水、地砖、墙砖、隔板、洗手盆、给排水等</t>
  </si>
  <si>
    <t>5.9</t>
  </si>
  <si>
    <t>走廊地面PVC地板胶（含过水泥砂找平层、水泥自泥平、材料二次运输）</t>
  </si>
  <si>
    <t>5.10</t>
  </si>
  <si>
    <t>走廊活动天花</t>
  </si>
  <si>
    <t>5.11</t>
  </si>
  <si>
    <t>走廊墙裙墙砖</t>
  </si>
  <si>
    <t>5.12</t>
  </si>
  <si>
    <t>走廊墙面涂料</t>
  </si>
  <si>
    <t>5.13</t>
  </si>
  <si>
    <t>走廊电气照明</t>
  </si>
  <si>
    <t>5.14</t>
  </si>
  <si>
    <t>走廊扶手</t>
  </si>
  <si>
    <t>5.15</t>
  </si>
  <si>
    <t>消防改造</t>
  </si>
  <si>
    <t>5.16</t>
  </si>
  <si>
    <t>其他零星改造</t>
  </si>
  <si>
    <t>其他措施费用</t>
  </si>
  <si>
    <t>6.1</t>
  </si>
  <si>
    <t>临时围蔽</t>
  </si>
  <si>
    <t>6.2</t>
  </si>
  <si>
    <t>地面保护、开荒清洁等</t>
  </si>
  <si>
    <r>
      <rPr>
        <sz val="10"/>
        <color theme="1"/>
        <rFont val="等线"/>
        <charset val="134"/>
        <scheme val="minor"/>
      </rPr>
      <t>m</t>
    </r>
    <r>
      <rPr>
        <vertAlign val="superscript"/>
        <sz val="10"/>
        <color theme="1"/>
        <rFont val="等线"/>
        <charset val="134"/>
        <scheme val="minor"/>
      </rPr>
      <t>2</t>
    </r>
  </si>
  <si>
    <t>6.3</t>
  </si>
  <si>
    <t>安全文明施工费</t>
  </si>
  <si>
    <t>6.4</t>
  </si>
  <si>
    <t>预算包干费</t>
  </si>
  <si>
    <t>一</t>
  </si>
  <si>
    <t>分部分项合计</t>
  </si>
  <si>
    <t>二</t>
  </si>
  <si>
    <t>税金</t>
  </si>
  <si>
    <t>三</t>
  </si>
  <si>
    <t>含税工程税价</t>
  </si>
  <si>
    <t>注：不包含空调、弱电、医疗设备相关改造</t>
  </si>
  <si>
    <t>番禺区中心医院住院部2号楼4楼产科产房改造项目方案二(整层改造)
概算总估算表</t>
  </si>
  <si>
    <t>单位：万元</t>
  </si>
  <si>
    <t>工程或费用名称</t>
  </si>
  <si>
    <t>概算投资额</t>
  </si>
  <si>
    <t>A</t>
  </si>
  <si>
    <t>建安费</t>
  </si>
  <si>
    <t>万元</t>
  </si>
  <si>
    <t>B</t>
  </si>
  <si>
    <t>工程建设其它费用</t>
  </si>
  <si>
    <t>（一）</t>
  </si>
  <si>
    <t>设计费</t>
  </si>
  <si>
    <t>（二）</t>
  </si>
  <si>
    <t>招标费</t>
  </si>
  <si>
    <t>（三）</t>
  </si>
  <si>
    <t>建设工程监理费</t>
  </si>
  <si>
    <t>C</t>
  </si>
  <si>
    <t>合计 A+B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</si>
</sst>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#,##0.0_);[Red]\(#,##0.0\)"/>
    <numFmt numFmtId="178" formatCode="0.00_ "/>
    <numFmt numFmtId="179" formatCode="0.00_);[Red]\(0.00\)"/>
    <numFmt numFmtId="180" formatCode="#,##0.00_);[Red]\(#,##0.00\)"/>
  </numFmts>
  <fonts count="31">
    <font>
      <sz val="11"/>
      <color theme="1"/>
      <name val="等线"/>
      <charset val="134"/>
      <scheme val="minor"/>
    </font>
    <font>
      <b/>
      <sz val="15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b/>
      <sz val="10"/>
      <color rgb="FFFF0000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等线"/>
      <charset val="134"/>
      <scheme val="minor"/>
    </font>
    <font>
      <sz val="10"/>
      <color theme="1"/>
      <name val="等线"/>
      <charset val="134"/>
    </font>
    <font>
      <sz val="10"/>
      <color theme="1"/>
      <name val="Microsoft YaHei"/>
      <charset val="134"/>
    </font>
    <font>
      <vertAlign val="superscript"/>
      <sz val="10"/>
      <color theme="1"/>
      <name val="等线"/>
      <charset val="134"/>
      <scheme val="minor"/>
    </font>
    <font>
      <vertAlign val="super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58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177" fontId="3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176" fontId="2" fillId="0" borderId="2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7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right" vertical="center"/>
    </xf>
    <xf numFmtId="177" fontId="2" fillId="0" borderId="0" xfId="0" applyNumberFormat="1" applyFont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8" fontId="3" fillId="0" borderId="3" xfId="0" applyNumberFormat="1" applyFon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179" fontId="2" fillId="0" borderId="2" xfId="0" applyNumberFormat="1" applyFont="1" applyBorder="1" applyAlignment="1">
      <alignment horizontal="center" vertical="center"/>
    </xf>
    <xf numFmtId="180" fontId="2" fillId="0" borderId="2" xfId="0" applyNumberFormat="1" applyFont="1" applyBorder="1" applyAlignment="1">
      <alignment horizontal="center" vertical="center"/>
    </xf>
    <xf numFmtId="180" fontId="3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2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9" fontId="2" fillId="0" borderId="2" xfId="3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vertical="center"/>
    </xf>
    <xf numFmtId="177" fontId="3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9" fontId="0" fillId="0" borderId="0" xfId="0" applyNumberFormat="1" applyAlignment="1">
      <alignment vertical="center"/>
    </xf>
    <xf numFmtId="0" fontId="6" fillId="0" borderId="0" xfId="0" applyFont="1"/>
    <xf numFmtId="0" fontId="2" fillId="0" borderId="2" xfId="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zoomScale="115" zoomScaleNormal="115" workbookViewId="0">
      <pane ySplit="2" topLeftCell="A3" activePane="bottomLeft" state="frozen"/>
      <selection/>
      <selection pane="bottomLeft" activeCell="C9" sqref="C9"/>
    </sheetView>
  </sheetViews>
  <sheetFormatPr defaultColWidth="9" defaultRowHeight="14.25"/>
  <cols>
    <col min="1" max="1" width="5.375" style="1" customWidth="1"/>
    <col min="2" max="2" width="34.75" style="1" customWidth="1"/>
    <col min="3" max="3" width="32.75" style="1" customWidth="1"/>
    <col min="4" max="4" width="5.25" style="1" customWidth="1"/>
    <col min="5" max="6" width="9.375" style="2" customWidth="1"/>
    <col min="7" max="7" width="12.125" style="3" customWidth="1"/>
    <col min="8" max="8" width="10.25" style="1" customWidth="1"/>
    <col min="9" max="9" width="9" style="1"/>
    <col min="10" max="10" width="12.75" style="1" customWidth="1"/>
    <col min="11" max="246" width="9" style="1"/>
    <col min="247" max="247" width="5.25" style="1" customWidth="1"/>
    <col min="248" max="248" width="19.75" style="1" customWidth="1"/>
    <col min="249" max="249" width="24" style="1" customWidth="1"/>
    <col min="250" max="250" width="5.25" style="1" customWidth="1"/>
    <col min="251" max="252" width="9" style="1"/>
    <col min="253" max="253" width="12.125" style="1" customWidth="1"/>
    <col min="254" max="502" width="9" style="1"/>
    <col min="503" max="503" width="5.25" style="1" customWidth="1"/>
    <col min="504" max="504" width="19.75" style="1" customWidth="1"/>
    <col min="505" max="505" width="24" style="1" customWidth="1"/>
    <col min="506" max="506" width="5.25" style="1" customWidth="1"/>
    <col min="507" max="508" width="9" style="1"/>
    <col min="509" max="509" width="12.125" style="1" customWidth="1"/>
    <col min="510" max="758" width="9" style="1"/>
    <col min="759" max="759" width="5.25" style="1" customWidth="1"/>
    <col min="760" max="760" width="19.75" style="1" customWidth="1"/>
    <col min="761" max="761" width="24" style="1" customWidth="1"/>
    <col min="762" max="762" width="5.25" style="1" customWidth="1"/>
    <col min="763" max="764" width="9" style="1"/>
    <col min="765" max="765" width="12.125" style="1" customWidth="1"/>
    <col min="766" max="1014" width="9" style="1"/>
    <col min="1015" max="1015" width="5.25" style="1" customWidth="1"/>
    <col min="1016" max="1016" width="19.75" style="1" customWidth="1"/>
    <col min="1017" max="1017" width="24" style="1" customWidth="1"/>
    <col min="1018" max="1018" width="5.25" style="1" customWidth="1"/>
    <col min="1019" max="1020" width="9" style="1"/>
    <col min="1021" max="1021" width="12.125" style="1" customWidth="1"/>
    <col min="1022" max="1270" width="9" style="1"/>
    <col min="1271" max="1271" width="5.25" style="1" customWidth="1"/>
    <col min="1272" max="1272" width="19.75" style="1" customWidth="1"/>
    <col min="1273" max="1273" width="24" style="1" customWidth="1"/>
    <col min="1274" max="1274" width="5.25" style="1" customWidth="1"/>
    <col min="1275" max="1276" width="9" style="1"/>
    <col min="1277" max="1277" width="12.125" style="1" customWidth="1"/>
    <col min="1278" max="1526" width="9" style="1"/>
    <col min="1527" max="1527" width="5.25" style="1" customWidth="1"/>
    <col min="1528" max="1528" width="19.75" style="1" customWidth="1"/>
    <col min="1529" max="1529" width="24" style="1" customWidth="1"/>
    <col min="1530" max="1530" width="5.25" style="1" customWidth="1"/>
    <col min="1531" max="1532" width="9" style="1"/>
    <col min="1533" max="1533" width="12.125" style="1" customWidth="1"/>
    <col min="1534" max="1782" width="9" style="1"/>
    <col min="1783" max="1783" width="5.25" style="1" customWidth="1"/>
    <col min="1784" max="1784" width="19.75" style="1" customWidth="1"/>
    <col min="1785" max="1785" width="24" style="1" customWidth="1"/>
    <col min="1786" max="1786" width="5.25" style="1" customWidth="1"/>
    <col min="1787" max="1788" width="9" style="1"/>
    <col min="1789" max="1789" width="12.125" style="1" customWidth="1"/>
    <col min="1790" max="2038" width="9" style="1"/>
    <col min="2039" max="2039" width="5.25" style="1" customWidth="1"/>
    <col min="2040" max="2040" width="19.75" style="1" customWidth="1"/>
    <col min="2041" max="2041" width="24" style="1" customWidth="1"/>
    <col min="2042" max="2042" width="5.25" style="1" customWidth="1"/>
    <col min="2043" max="2044" width="9" style="1"/>
    <col min="2045" max="2045" width="12.125" style="1" customWidth="1"/>
    <col min="2046" max="2294" width="9" style="1"/>
    <col min="2295" max="2295" width="5.25" style="1" customWidth="1"/>
    <col min="2296" max="2296" width="19.75" style="1" customWidth="1"/>
    <col min="2297" max="2297" width="24" style="1" customWidth="1"/>
    <col min="2298" max="2298" width="5.25" style="1" customWidth="1"/>
    <col min="2299" max="2300" width="9" style="1"/>
    <col min="2301" max="2301" width="12.125" style="1" customWidth="1"/>
    <col min="2302" max="2550" width="9" style="1"/>
    <col min="2551" max="2551" width="5.25" style="1" customWidth="1"/>
    <col min="2552" max="2552" width="19.75" style="1" customWidth="1"/>
    <col min="2553" max="2553" width="24" style="1" customWidth="1"/>
    <col min="2554" max="2554" width="5.25" style="1" customWidth="1"/>
    <col min="2555" max="2556" width="9" style="1"/>
    <col min="2557" max="2557" width="12.125" style="1" customWidth="1"/>
    <col min="2558" max="2806" width="9" style="1"/>
    <col min="2807" max="2807" width="5.25" style="1" customWidth="1"/>
    <col min="2808" max="2808" width="19.75" style="1" customWidth="1"/>
    <col min="2809" max="2809" width="24" style="1" customWidth="1"/>
    <col min="2810" max="2810" width="5.25" style="1" customWidth="1"/>
    <col min="2811" max="2812" width="9" style="1"/>
    <col min="2813" max="2813" width="12.125" style="1" customWidth="1"/>
    <col min="2814" max="3062" width="9" style="1"/>
    <col min="3063" max="3063" width="5.25" style="1" customWidth="1"/>
    <col min="3064" max="3064" width="19.75" style="1" customWidth="1"/>
    <col min="3065" max="3065" width="24" style="1" customWidth="1"/>
    <col min="3066" max="3066" width="5.25" style="1" customWidth="1"/>
    <col min="3067" max="3068" width="9" style="1"/>
    <col min="3069" max="3069" width="12.125" style="1" customWidth="1"/>
    <col min="3070" max="3318" width="9" style="1"/>
    <col min="3319" max="3319" width="5.25" style="1" customWidth="1"/>
    <col min="3320" max="3320" width="19.75" style="1" customWidth="1"/>
    <col min="3321" max="3321" width="24" style="1" customWidth="1"/>
    <col min="3322" max="3322" width="5.25" style="1" customWidth="1"/>
    <col min="3323" max="3324" width="9" style="1"/>
    <col min="3325" max="3325" width="12.125" style="1" customWidth="1"/>
    <col min="3326" max="3574" width="9" style="1"/>
    <col min="3575" max="3575" width="5.25" style="1" customWidth="1"/>
    <col min="3576" max="3576" width="19.75" style="1" customWidth="1"/>
    <col min="3577" max="3577" width="24" style="1" customWidth="1"/>
    <col min="3578" max="3578" width="5.25" style="1" customWidth="1"/>
    <col min="3579" max="3580" width="9" style="1"/>
    <col min="3581" max="3581" width="12.125" style="1" customWidth="1"/>
    <col min="3582" max="3830" width="9" style="1"/>
    <col min="3831" max="3831" width="5.25" style="1" customWidth="1"/>
    <col min="3832" max="3832" width="19.75" style="1" customWidth="1"/>
    <col min="3833" max="3833" width="24" style="1" customWidth="1"/>
    <col min="3834" max="3834" width="5.25" style="1" customWidth="1"/>
    <col min="3835" max="3836" width="9" style="1"/>
    <col min="3837" max="3837" width="12.125" style="1" customWidth="1"/>
    <col min="3838" max="4086" width="9" style="1"/>
    <col min="4087" max="4087" width="5.25" style="1" customWidth="1"/>
    <col min="4088" max="4088" width="19.75" style="1" customWidth="1"/>
    <col min="4089" max="4089" width="24" style="1" customWidth="1"/>
    <col min="4090" max="4090" width="5.25" style="1" customWidth="1"/>
    <col min="4091" max="4092" width="9" style="1"/>
    <col min="4093" max="4093" width="12.125" style="1" customWidth="1"/>
    <col min="4094" max="4342" width="9" style="1"/>
    <col min="4343" max="4343" width="5.25" style="1" customWidth="1"/>
    <col min="4344" max="4344" width="19.75" style="1" customWidth="1"/>
    <col min="4345" max="4345" width="24" style="1" customWidth="1"/>
    <col min="4346" max="4346" width="5.25" style="1" customWidth="1"/>
    <col min="4347" max="4348" width="9" style="1"/>
    <col min="4349" max="4349" width="12.125" style="1" customWidth="1"/>
    <col min="4350" max="4598" width="9" style="1"/>
    <col min="4599" max="4599" width="5.25" style="1" customWidth="1"/>
    <col min="4600" max="4600" width="19.75" style="1" customWidth="1"/>
    <col min="4601" max="4601" width="24" style="1" customWidth="1"/>
    <col min="4602" max="4602" width="5.25" style="1" customWidth="1"/>
    <col min="4603" max="4604" width="9" style="1"/>
    <col min="4605" max="4605" width="12.125" style="1" customWidth="1"/>
    <col min="4606" max="4854" width="9" style="1"/>
    <col min="4855" max="4855" width="5.25" style="1" customWidth="1"/>
    <col min="4856" max="4856" width="19.75" style="1" customWidth="1"/>
    <col min="4857" max="4857" width="24" style="1" customWidth="1"/>
    <col min="4858" max="4858" width="5.25" style="1" customWidth="1"/>
    <col min="4859" max="4860" width="9" style="1"/>
    <col min="4861" max="4861" width="12.125" style="1" customWidth="1"/>
    <col min="4862" max="5110" width="9" style="1"/>
    <col min="5111" max="5111" width="5.25" style="1" customWidth="1"/>
    <col min="5112" max="5112" width="19.75" style="1" customWidth="1"/>
    <col min="5113" max="5113" width="24" style="1" customWidth="1"/>
    <col min="5114" max="5114" width="5.25" style="1" customWidth="1"/>
    <col min="5115" max="5116" width="9" style="1"/>
    <col min="5117" max="5117" width="12.125" style="1" customWidth="1"/>
    <col min="5118" max="5366" width="9" style="1"/>
    <col min="5367" max="5367" width="5.25" style="1" customWidth="1"/>
    <col min="5368" max="5368" width="19.75" style="1" customWidth="1"/>
    <col min="5369" max="5369" width="24" style="1" customWidth="1"/>
    <col min="5370" max="5370" width="5.25" style="1" customWidth="1"/>
    <col min="5371" max="5372" width="9" style="1"/>
    <col min="5373" max="5373" width="12.125" style="1" customWidth="1"/>
    <col min="5374" max="5622" width="9" style="1"/>
    <col min="5623" max="5623" width="5.25" style="1" customWidth="1"/>
    <col min="5624" max="5624" width="19.75" style="1" customWidth="1"/>
    <col min="5625" max="5625" width="24" style="1" customWidth="1"/>
    <col min="5626" max="5626" width="5.25" style="1" customWidth="1"/>
    <col min="5627" max="5628" width="9" style="1"/>
    <col min="5629" max="5629" width="12.125" style="1" customWidth="1"/>
    <col min="5630" max="5878" width="9" style="1"/>
    <col min="5879" max="5879" width="5.25" style="1" customWidth="1"/>
    <col min="5880" max="5880" width="19.75" style="1" customWidth="1"/>
    <col min="5881" max="5881" width="24" style="1" customWidth="1"/>
    <col min="5882" max="5882" width="5.25" style="1" customWidth="1"/>
    <col min="5883" max="5884" width="9" style="1"/>
    <col min="5885" max="5885" width="12.125" style="1" customWidth="1"/>
    <col min="5886" max="6134" width="9" style="1"/>
    <col min="6135" max="6135" width="5.25" style="1" customWidth="1"/>
    <col min="6136" max="6136" width="19.75" style="1" customWidth="1"/>
    <col min="6137" max="6137" width="24" style="1" customWidth="1"/>
    <col min="6138" max="6138" width="5.25" style="1" customWidth="1"/>
    <col min="6139" max="6140" width="9" style="1"/>
    <col min="6141" max="6141" width="12.125" style="1" customWidth="1"/>
    <col min="6142" max="6390" width="9" style="1"/>
    <col min="6391" max="6391" width="5.25" style="1" customWidth="1"/>
    <col min="6392" max="6392" width="19.75" style="1" customWidth="1"/>
    <col min="6393" max="6393" width="24" style="1" customWidth="1"/>
    <col min="6394" max="6394" width="5.25" style="1" customWidth="1"/>
    <col min="6395" max="6396" width="9" style="1"/>
    <col min="6397" max="6397" width="12.125" style="1" customWidth="1"/>
    <col min="6398" max="6646" width="9" style="1"/>
    <col min="6647" max="6647" width="5.25" style="1" customWidth="1"/>
    <col min="6648" max="6648" width="19.75" style="1" customWidth="1"/>
    <col min="6649" max="6649" width="24" style="1" customWidth="1"/>
    <col min="6650" max="6650" width="5.25" style="1" customWidth="1"/>
    <col min="6651" max="6652" width="9" style="1"/>
    <col min="6653" max="6653" width="12.125" style="1" customWidth="1"/>
    <col min="6654" max="6902" width="9" style="1"/>
    <col min="6903" max="6903" width="5.25" style="1" customWidth="1"/>
    <col min="6904" max="6904" width="19.75" style="1" customWidth="1"/>
    <col min="6905" max="6905" width="24" style="1" customWidth="1"/>
    <col min="6906" max="6906" width="5.25" style="1" customWidth="1"/>
    <col min="6907" max="6908" width="9" style="1"/>
    <col min="6909" max="6909" width="12.125" style="1" customWidth="1"/>
    <col min="6910" max="7158" width="9" style="1"/>
    <col min="7159" max="7159" width="5.25" style="1" customWidth="1"/>
    <col min="7160" max="7160" width="19.75" style="1" customWidth="1"/>
    <col min="7161" max="7161" width="24" style="1" customWidth="1"/>
    <col min="7162" max="7162" width="5.25" style="1" customWidth="1"/>
    <col min="7163" max="7164" width="9" style="1"/>
    <col min="7165" max="7165" width="12.125" style="1" customWidth="1"/>
    <col min="7166" max="7414" width="9" style="1"/>
    <col min="7415" max="7415" width="5.25" style="1" customWidth="1"/>
    <col min="7416" max="7416" width="19.75" style="1" customWidth="1"/>
    <col min="7417" max="7417" width="24" style="1" customWidth="1"/>
    <col min="7418" max="7418" width="5.25" style="1" customWidth="1"/>
    <col min="7419" max="7420" width="9" style="1"/>
    <col min="7421" max="7421" width="12.125" style="1" customWidth="1"/>
    <col min="7422" max="7670" width="9" style="1"/>
    <col min="7671" max="7671" width="5.25" style="1" customWidth="1"/>
    <col min="7672" max="7672" width="19.75" style="1" customWidth="1"/>
    <col min="7673" max="7673" width="24" style="1" customWidth="1"/>
    <col min="7674" max="7674" width="5.25" style="1" customWidth="1"/>
    <col min="7675" max="7676" width="9" style="1"/>
    <col min="7677" max="7677" width="12.125" style="1" customWidth="1"/>
    <col min="7678" max="7926" width="9" style="1"/>
    <col min="7927" max="7927" width="5.25" style="1" customWidth="1"/>
    <col min="7928" max="7928" width="19.75" style="1" customWidth="1"/>
    <col min="7929" max="7929" width="24" style="1" customWidth="1"/>
    <col min="7930" max="7930" width="5.25" style="1" customWidth="1"/>
    <col min="7931" max="7932" width="9" style="1"/>
    <col min="7933" max="7933" width="12.125" style="1" customWidth="1"/>
    <col min="7934" max="8182" width="9" style="1"/>
    <col min="8183" max="8183" width="5.25" style="1" customWidth="1"/>
    <col min="8184" max="8184" width="19.75" style="1" customWidth="1"/>
    <col min="8185" max="8185" width="24" style="1" customWidth="1"/>
    <col min="8186" max="8186" width="5.25" style="1" customWidth="1"/>
    <col min="8187" max="8188" width="9" style="1"/>
    <col min="8189" max="8189" width="12.125" style="1" customWidth="1"/>
    <col min="8190" max="8438" width="9" style="1"/>
    <col min="8439" max="8439" width="5.25" style="1" customWidth="1"/>
    <col min="8440" max="8440" width="19.75" style="1" customWidth="1"/>
    <col min="8441" max="8441" width="24" style="1" customWidth="1"/>
    <col min="8442" max="8442" width="5.25" style="1" customWidth="1"/>
    <col min="8443" max="8444" width="9" style="1"/>
    <col min="8445" max="8445" width="12.125" style="1" customWidth="1"/>
    <col min="8446" max="8694" width="9" style="1"/>
    <col min="8695" max="8695" width="5.25" style="1" customWidth="1"/>
    <col min="8696" max="8696" width="19.75" style="1" customWidth="1"/>
    <col min="8697" max="8697" width="24" style="1" customWidth="1"/>
    <col min="8698" max="8698" width="5.25" style="1" customWidth="1"/>
    <col min="8699" max="8700" width="9" style="1"/>
    <col min="8701" max="8701" width="12.125" style="1" customWidth="1"/>
    <col min="8702" max="8950" width="9" style="1"/>
    <col min="8951" max="8951" width="5.25" style="1" customWidth="1"/>
    <col min="8952" max="8952" width="19.75" style="1" customWidth="1"/>
    <col min="8953" max="8953" width="24" style="1" customWidth="1"/>
    <col min="8954" max="8954" width="5.25" style="1" customWidth="1"/>
    <col min="8955" max="8956" width="9" style="1"/>
    <col min="8957" max="8957" width="12.125" style="1" customWidth="1"/>
    <col min="8958" max="9206" width="9" style="1"/>
    <col min="9207" max="9207" width="5.25" style="1" customWidth="1"/>
    <col min="9208" max="9208" width="19.75" style="1" customWidth="1"/>
    <col min="9209" max="9209" width="24" style="1" customWidth="1"/>
    <col min="9210" max="9210" width="5.25" style="1" customWidth="1"/>
    <col min="9211" max="9212" width="9" style="1"/>
    <col min="9213" max="9213" width="12.125" style="1" customWidth="1"/>
    <col min="9214" max="9462" width="9" style="1"/>
    <col min="9463" max="9463" width="5.25" style="1" customWidth="1"/>
    <col min="9464" max="9464" width="19.75" style="1" customWidth="1"/>
    <col min="9465" max="9465" width="24" style="1" customWidth="1"/>
    <col min="9466" max="9466" width="5.25" style="1" customWidth="1"/>
    <col min="9467" max="9468" width="9" style="1"/>
    <col min="9469" max="9469" width="12.125" style="1" customWidth="1"/>
    <col min="9470" max="9718" width="9" style="1"/>
    <col min="9719" max="9719" width="5.25" style="1" customWidth="1"/>
    <col min="9720" max="9720" width="19.75" style="1" customWidth="1"/>
    <col min="9721" max="9721" width="24" style="1" customWidth="1"/>
    <col min="9722" max="9722" width="5.25" style="1" customWidth="1"/>
    <col min="9723" max="9724" width="9" style="1"/>
    <col min="9725" max="9725" width="12.125" style="1" customWidth="1"/>
    <col min="9726" max="9974" width="9" style="1"/>
    <col min="9975" max="9975" width="5.25" style="1" customWidth="1"/>
    <col min="9976" max="9976" width="19.75" style="1" customWidth="1"/>
    <col min="9977" max="9977" width="24" style="1" customWidth="1"/>
    <col min="9978" max="9978" width="5.25" style="1" customWidth="1"/>
    <col min="9979" max="9980" width="9" style="1"/>
    <col min="9981" max="9981" width="12.125" style="1" customWidth="1"/>
    <col min="9982" max="10230" width="9" style="1"/>
    <col min="10231" max="10231" width="5.25" style="1" customWidth="1"/>
    <col min="10232" max="10232" width="19.75" style="1" customWidth="1"/>
    <col min="10233" max="10233" width="24" style="1" customWidth="1"/>
    <col min="10234" max="10234" width="5.25" style="1" customWidth="1"/>
    <col min="10235" max="10236" width="9" style="1"/>
    <col min="10237" max="10237" width="12.125" style="1" customWidth="1"/>
    <col min="10238" max="10486" width="9" style="1"/>
    <col min="10487" max="10487" width="5.25" style="1" customWidth="1"/>
    <col min="10488" max="10488" width="19.75" style="1" customWidth="1"/>
    <col min="10489" max="10489" width="24" style="1" customWidth="1"/>
    <col min="10490" max="10490" width="5.25" style="1" customWidth="1"/>
    <col min="10491" max="10492" width="9" style="1"/>
    <col min="10493" max="10493" width="12.125" style="1" customWidth="1"/>
    <col min="10494" max="10742" width="9" style="1"/>
    <col min="10743" max="10743" width="5.25" style="1" customWidth="1"/>
    <col min="10744" max="10744" width="19.75" style="1" customWidth="1"/>
    <col min="10745" max="10745" width="24" style="1" customWidth="1"/>
    <col min="10746" max="10746" width="5.25" style="1" customWidth="1"/>
    <col min="10747" max="10748" width="9" style="1"/>
    <col min="10749" max="10749" width="12.125" style="1" customWidth="1"/>
    <col min="10750" max="10998" width="9" style="1"/>
    <col min="10999" max="10999" width="5.25" style="1" customWidth="1"/>
    <col min="11000" max="11000" width="19.75" style="1" customWidth="1"/>
    <col min="11001" max="11001" width="24" style="1" customWidth="1"/>
    <col min="11002" max="11002" width="5.25" style="1" customWidth="1"/>
    <col min="11003" max="11004" width="9" style="1"/>
    <col min="11005" max="11005" width="12.125" style="1" customWidth="1"/>
    <col min="11006" max="11254" width="9" style="1"/>
    <col min="11255" max="11255" width="5.25" style="1" customWidth="1"/>
    <col min="11256" max="11256" width="19.75" style="1" customWidth="1"/>
    <col min="11257" max="11257" width="24" style="1" customWidth="1"/>
    <col min="11258" max="11258" width="5.25" style="1" customWidth="1"/>
    <col min="11259" max="11260" width="9" style="1"/>
    <col min="11261" max="11261" width="12.125" style="1" customWidth="1"/>
    <col min="11262" max="11510" width="9" style="1"/>
    <col min="11511" max="11511" width="5.25" style="1" customWidth="1"/>
    <col min="11512" max="11512" width="19.75" style="1" customWidth="1"/>
    <col min="11513" max="11513" width="24" style="1" customWidth="1"/>
    <col min="11514" max="11514" width="5.25" style="1" customWidth="1"/>
    <col min="11515" max="11516" width="9" style="1"/>
    <col min="11517" max="11517" width="12.125" style="1" customWidth="1"/>
    <col min="11518" max="11766" width="9" style="1"/>
    <col min="11767" max="11767" width="5.25" style="1" customWidth="1"/>
    <col min="11768" max="11768" width="19.75" style="1" customWidth="1"/>
    <col min="11769" max="11769" width="24" style="1" customWidth="1"/>
    <col min="11770" max="11770" width="5.25" style="1" customWidth="1"/>
    <col min="11771" max="11772" width="9" style="1"/>
    <col min="11773" max="11773" width="12.125" style="1" customWidth="1"/>
    <col min="11774" max="12022" width="9" style="1"/>
    <col min="12023" max="12023" width="5.25" style="1" customWidth="1"/>
    <col min="12024" max="12024" width="19.75" style="1" customWidth="1"/>
    <col min="12025" max="12025" width="24" style="1" customWidth="1"/>
    <col min="12026" max="12026" width="5.25" style="1" customWidth="1"/>
    <col min="12027" max="12028" width="9" style="1"/>
    <col min="12029" max="12029" width="12.125" style="1" customWidth="1"/>
    <col min="12030" max="12278" width="9" style="1"/>
    <col min="12279" max="12279" width="5.25" style="1" customWidth="1"/>
    <col min="12280" max="12280" width="19.75" style="1" customWidth="1"/>
    <col min="12281" max="12281" width="24" style="1" customWidth="1"/>
    <col min="12282" max="12282" width="5.25" style="1" customWidth="1"/>
    <col min="12283" max="12284" width="9" style="1"/>
    <col min="12285" max="12285" width="12.125" style="1" customWidth="1"/>
    <col min="12286" max="12534" width="9" style="1"/>
    <col min="12535" max="12535" width="5.25" style="1" customWidth="1"/>
    <col min="12536" max="12536" width="19.75" style="1" customWidth="1"/>
    <col min="12537" max="12537" width="24" style="1" customWidth="1"/>
    <col min="12538" max="12538" width="5.25" style="1" customWidth="1"/>
    <col min="12539" max="12540" width="9" style="1"/>
    <col min="12541" max="12541" width="12.125" style="1" customWidth="1"/>
    <col min="12542" max="12790" width="9" style="1"/>
    <col min="12791" max="12791" width="5.25" style="1" customWidth="1"/>
    <col min="12792" max="12792" width="19.75" style="1" customWidth="1"/>
    <col min="12793" max="12793" width="24" style="1" customWidth="1"/>
    <col min="12794" max="12794" width="5.25" style="1" customWidth="1"/>
    <col min="12795" max="12796" width="9" style="1"/>
    <col min="12797" max="12797" width="12.125" style="1" customWidth="1"/>
    <col min="12798" max="13046" width="9" style="1"/>
    <col min="13047" max="13047" width="5.25" style="1" customWidth="1"/>
    <col min="13048" max="13048" width="19.75" style="1" customWidth="1"/>
    <col min="13049" max="13049" width="24" style="1" customWidth="1"/>
    <col min="13050" max="13050" width="5.25" style="1" customWidth="1"/>
    <col min="13051" max="13052" width="9" style="1"/>
    <col min="13053" max="13053" width="12.125" style="1" customWidth="1"/>
    <col min="13054" max="13302" width="9" style="1"/>
    <col min="13303" max="13303" width="5.25" style="1" customWidth="1"/>
    <col min="13304" max="13304" width="19.75" style="1" customWidth="1"/>
    <col min="13305" max="13305" width="24" style="1" customWidth="1"/>
    <col min="13306" max="13306" width="5.25" style="1" customWidth="1"/>
    <col min="13307" max="13308" width="9" style="1"/>
    <col min="13309" max="13309" width="12.125" style="1" customWidth="1"/>
    <col min="13310" max="13558" width="9" style="1"/>
    <col min="13559" max="13559" width="5.25" style="1" customWidth="1"/>
    <col min="13560" max="13560" width="19.75" style="1" customWidth="1"/>
    <col min="13561" max="13561" width="24" style="1" customWidth="1"/>
    <col min="13562" max="13562" width="5.25" style="1" customWidth="1"/>
    <col min="13563" max="13564" width="9" style="1"/>
    <col min="13565" max="13565" width="12.125" style="1" customWidth="1"/>
    <col min="13566" max="13814" width="9" style="1"/>
    <col min="13815" max="13815" width="5.25" style="1" customWidth="1"/>
    <col min="13816" max="13816" width="19.75" style="1" customWidth="1"/>
    <col min="13817" max="13817" width="24" style="1" customWidth="1"/>
    <col min="13818" max="13818" width="5.25" style="1" customWidth="1"/>
    <col min="13819" max="13820" width="9" style="1"/>
    <col min="13821" max="13821" width="12.125" style="1" customWidth="1"/>
    <col min="13822" max="14070" width="9" style="1"/>
    <col min="14071" max="14071" width="5.25" style="1" customWidth="1"/>
    <col min="14072" max="14072" width="19.75" style="1" customWidth="1"/>
    <col min="14073" max="14073" width="24" style="1" customWidth="1"/>
    <col min="14074" max="14074" width="5.25" style="1" customWidth="1"/>
    <col min="14075" max="14076" width="9" style="1"/>
    <col min="14077" max="14077" width="12.125" style="1" customWidth="1"/>
    <col min="14078" max="14326" width="9" style="1"/>
    <col min="14327" max="14327" width="5.25" style="1" customWidth="1"/>
    <col min="14328" max="14328" width="19.75" style="1" customWidth="1"/>
    <col min="14329" max="14329" width="24" style="1" customWidth="1"/>
    <col min="14330" max="14330" width="5.25" style="1" customWidth="1"/>
    <col min="14331" max="14332" width="9" style="1"/>
    <col min="14333" max="14333" width="12.125" style="1" customWidth="1"/>
    <col min="14334" max="14582" width="9" style="1"/>
    <col min="14583" max="14583" width="5.25" style="1" customWidth="1"/>
    <col min="14584" max="14584" width="19.75" style="1" customWidth="1"/>
    <col min="14585" max="14585" width="24" style="1" customWidth="1"/>
    <col min="14586" max="14586" width="5.25" style="1" customWidth="1"/>
    <col min="14587" max="14588" width="9" style="1"/>
    <col min="14589" max="14589" width="12.125" style="1" customWidth="1"/>
    <col min="14590" max="14838" width="9" style="1"/>
    <col min="14839" max="14839" width="5.25" style="1" customWidth="1"/>
    <col min="14840" max="14840" width="19.75" style="1" customWidth="1"/>
    <col min="14841" max="14841" width="24" style="1" customWidth="1"/>
    <col min="14842" max="14842" width="5.25" style="1" customWidth="1"/>
    <col min="14843" max="14844" width="9" style="1"/>
    <col min="14845" max="14845" width="12.125" style="1" customWidth="1"/>
    <col min="14846" max="15094" width="9" style="1"/>
    <col min="15095" max="15095" width="5.25" style="1" customWidth="1"/>
    <col min="15096" max="15096" width="19.75" style="1" customWidth="1"/>
    <col min="15097" max="15097" width="24" style="1" customWidth="1"/>
    <col min="15098" max="15098" width="5.25" style="1" customWidth="1"/>
    <col min="15099" max="15100" width="9" style="1"/>
    <col min="15101" max="15101" width="12.125" style="1" customWidth="1"/>
    <col min="15102" max="15350" width="9" style="1"/>
    <col min="15351" max="15351" width="5.25" style="1" customWidth="1"/>
    <col min="15352" max="15352" width="19.75" style="1" customWidth="1"/>
    <col min="15353" max="15353" width="24" style="1" customWidth="1"/>
    <col min="15354" max="15354" width="5.25" style="1" customWidth="1"/>
    <col min="15355" max="15356" width="9" style="1"/>
    <col min="15357" max="15357" width="12.125" style="1" customWidth="1"/>
    <col min="15358" max="15606" width="9" style="1"/>
    <col min="15607" max="15607" width="5.25" style="1" customWidth="1"/>
    <col min="15608" max="15608" width="19.75" style="1" customWidth="1"/>
    <col min="15609" max="15609" width="24" style="1" customWidth="1"/>
    <col min="15610" max="15610" width="5.25" style="1" customWidth="1"/>
    <col min="15611" max="15612" width="9" style="1"/>
    <col min="15613" max="15613" width="12.125" style="1" customWidth="1"/>
    <col min="15614" max="15862" width="9" style="1"/>
    <col min="15863" max="15863" width="5.25" style="1" customWidth="1"/>
    <col min="15864" max="15864" width="19.75" style="1" customWidth="1"/>
    <col min="15865" max="15865" width="24" style="1" customWidth="1"/>
    <col min="15866" max="15866" width="5.25" style="1" customWidth="1"/>
    <col min="15867" max="15868" width="9" style="1"/>
    <col min="15869" max="15869" width="12.125" style="1" customWidth="1"/>
    <col min="15870" max="16118" width="9" style="1"/>
    <col min="16119" max="16119" width="5.25" style="1" customWidth="1"/>
    <col min="16120" max="16120" width="19.75" style="1" customWidth="1"/>
    <col min="16121" max="16121" width="24" style="1" customWidth="1"/>
    <col min="16122" max="16122" width="5.25" style="1" customWidth="1"/>
    <col min="16123" max="16124" width="9" style="1"/>
    <col min="16125" max="16125" width="12.125" style="1" customWidth="1"/>
    <col min="16126" max="16384" width="9" style="1"/>
  </cols>
  <sheetData>
    <row r="1" ht="37.9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5.15" customHeight="1" spans="1:8">
      <c r="A2" s="9" t="s">
        <v>1</v>
      </c>
      <c r="B2" s="9" t="s">
        <v>2</v>
      </c>
      <c r="C2" s="9" t="s">
        <v>3</v>
      </c>
      <c r="D2" s="9" t="s">
        <v>4</v>
      </c>
      <c r="E2" s="27" t="s">
        <v>5</v>
      </c>
      <c r="F2" s="27" t="s">
        <v>6</v>
      </c>
      <c r="G2" s="11" t="s">
        <v>7</v>
      </c>
      <c r="H2" s="9" t="s">
        <v>8</v>
      </c>
    </row>
    <row r="3" ht="25.15" customHeight="1" spans="1:8">
      <c r="A3" s="36" t="s">
        <v>9</v>
      </c>
      <c r="B3" s="37"/>
      <c r="C3" s="37"/>
      <c r="D3" s="9"/>
      <c r="E3" s="27"/>
      <c r="F3" s="27"/>
      <c r="G3" s="11"/>
      <c r="H3" s="9"/>
    </row>
    <row r="4" ht="118" customHeight="1" spans="1:9">
      <c r="A4" s="6">
        <v>1</v>
      </c>
      <c r="B4" s="13" t="s">
        <v>10</v>
      </c>
      <c r="C4" s="13" t="s">
        <v>11</v>
      </c>
      <c r="D4" s="6" t="s">
        <v>12</v>
      </c>
      <c r="E4" s="38">
        <v>21</v>
      </c>
      <c r="F4" s="7"/>
      <c r="G4" s="39"/>
      <c r="H4" s="12"/>
      <c r="I4" s="56"/>
    </row>
    <row r="5" customFormat="1" ht="24.95" customHeight="1" spans="1:8">
      <c r="A5" s="6"/>
      <c r="B5" s="29" t="s">
        <v>13</v>
      </c>
      <c r="C5" s="13"/>
      <c r="D5" s="6"/>
      <c r="E5" s="38"/>
      <c r="F5" s="7"/>
      <c r="G5" s="40"/>
      <c r="H5" s="12"/>
    </row>
    <row r="6" customFormat="1" ht="25.15" customHeight="1" spans="1:10">
      <c r="A6" s="36" t="s">
        <v>14</v>
      </c>
      <c r="B6" s="37"/>
      <c r="C6" s="37"/>
      <c r="D6" s="9"/>
      <c r="E6" s="27"/>
      <c r="F6" s="27"/>
      <c r="G6" s="11"/>
      <c r="H6" s="9"/>
      <c r="J6" s="57"/>
    </row>
    <row r="7" ht="30.95" customHeight="1" spans="1:9">
      <c r="A7" s="6">
        <v>1</v>
      </c>
      <c r="B7" s="41" t="s">
        <v>15</v>
      </c>
      <c r="C7" s="42" t="s">
        <v>16</v>
      </c>
      <c r="D7" s="6" t="s">
        <v>12</v>
      </c>
      <c r="E7" s="38">
        <v>8</v>
      </c>
      <c r="F7" s="38"/>
      <c r="G7" s="39"/>
      <c r="H7" s="43"/>
      <c r="I7" s="56"/>
    </row>
    <row r="8" ht="41.1" customHeight="1" spans="1:9">
      <c r="A8" s="6">
        <v>2</v>
      </c>
      <c r="B8" s="41" t="s">
        <v>17</v>
      </c>
      <c r="C8" s="42" t="s">
        <v>18</v>
      </c>
      <c r="D8" s="6" t="s">
        <v>12</v>
      </c>
      <c r="E8" s="38">
        <v>15.5</v>
      </c>
      <c r="F8" s="7"/>
      <c r="G8" s="8"/>
      <c r="H8" s="43"/>
      <c r="I8" s="56"/>
    </row>
    <row r="9" ht="91" customHeight="1" spans="1:9">
      <c r="A9" s="6">
        <v>3</v>
      </c>
      <c r="B9" s="13" t="s">
        <v>19</v>
      </c>
      <c r="C9" s="42" t="s">
        <v>20</v>
      </c>
      <c r="D9" s="6" t="s">
        <v>12</v>
      </c>
      <c r="E9" s="38">
        <v>35</v>
      </c>
      <c r="F9" s="7"/>
      <c r="G9" s="39"/>
      <c r="H9" s="43"/>
      <c r="I9" s="56"/>
    </row>
    <row r="10" ht="57" customHeight="1" spans="1:9">
      <c r="A10" s="6">
        <v>4</v>
      </c>
      <c r="B10" s="13" t="s">
        <v>21</v>
      </c>
      <c r="C10" s="42" t="s">
        <v>22</v>
      </c>
      <c r="D10" s="6" t="s">
        <v>12</v>
      </c>
      <c r="E10" s="38">
        <v>35</v>
      </c>
      <c r="F10" s="7"/>
      <c r="G10" s="39"/>
      <c r="H10" s="43"/>
      <c r="I10" s="56"/>
    </row>
    <row r="11" ht="112" customHeight="1" spans="1:9">
      <c r="A11" s="6">
        <v>5</v>
      </c>
      <c r="B11" s="13" t="s">
        <v>23</v>
      </c>
      <c r="C11" s="42" t="s">
        <v>24</v>
      </c>
      <c r="D11" s="6" t="s">
        <v>25</v>
      </c>
      <c r="E11" s="38">
        <v>200</v>
      </c>
      <c r="F11" s="7"/>
      <c r="G11" s="39"/>
      <c r="H11" s="43"/>
      <c r="I11" s="56"/>
    </row>
    <row r="12" ht="63" customHeight="1" spans="1:9">
      <c r="A12" s="6">
        <v>6</v>
      </c>
      <c r="B12" s="13" t="s">
        <v>26</v>
      </c>
      <c r="C12" s="42" t="s">
        <v>27</v>
      </c>
      <c r="D12" s="6" t="s">
        <v>28</v>
      </c>
      <c r="E12" s="38">
        <v>20</v>
      </c>
      <c r="F12" s="7"/>
      <c r="G12" s="39"/>
      <c r="H12" s="43"/>
      <c r="I12" s="56"/>
    </row>
    <row r="13" ht="24.95" customHeight="1" spans="1:8">
      <c r="A13" s="6">
        <v>7</v>
      </c>
      <c r="B13" s="13" t="s">
        <v>29</v>
      </c>
      <c r="C13" s="42" t="s">
        <v>30</v>
      </c>
      <c r="D13" s="6" t="s">
        <v>31</v>
      </c>
      <c r="E13" s="7">
        <v>1</v>
      </c>
      <c r="F13" s="7"/>
      <c r="G13" s="39"/>
      <c r="H13" s="43"/>
    </row>
    <row r="14" customFormat="1" ht="24.95" customHeight="1" spans="1:8">
      <c r="A14" s="6"/>
      <c r="B14" s="29" t="s">
        <v>13</v>
      </c>
      <c r="C14" s="13"/>
      <c r="D14" s="6"/>
      <c r="E14" s="38"/>
      <c r="F14" s="7"/>
      <c r="G14" s="40"/>
      <c r="H14" s="12"/>
    </row>
    <row r="15" customFormat="1" ht="25.15" customHeight="1" spans="1:10">
      <c r="A15" s="36" t="s">
        <v>32</v>
      </c>
      <c r="B15" s="37"/>
      <c r="C15" s="37"/>
      <c r="D15" s="9"/>
      <c r="E15" s="27"/>
      <c r="F15" s="27"/>
      <c r="G15" s="11"/>
      <c r="H15" s="9"/>
      <c r="J15" s="57"/>
    </row>
    <row r="16" customFormat="1" ht="56.1" customHeight="1" spans="1:10">
      <c r="A16" s="6">
        <v>1</v>
      </c>
      <c r="B16" s="41" t="s">
        <v>33</v>
      </c>
      <c r="C16" s="44" t="s">
        <v>34</v>
      </c>
      <c r="D16" s="6" t="s">
        <v>12</v>
      </c>
      <c r="E16" s="7">
        <v>12</v>
      </c>
      <c r="F16" s="7"/>
      <c r="G16" s="8"/>
      <c r="H16" s="6"/>
      <c r="I16" s="56"/>
      <c r="J16" s="57"/>
    </row>
    <row r="17" customFormat="1" ht="54" customHeight="1" spans="1:10">
      <c r="A17" s="6">
        <v>2</v>
      </c>
      <c r="B17" s="41" t="s">
        <v>35</v>
      </c>
      <c r="C17" s="44" t="s">
        <v>36</v>
      </c>
      <c r="D17" s="6" t="s">
        <v>37</v>
      </c>
      <c r="E17" s="7">
        <v>1</v>
      </c>
      <c r="F17" s="7"/>
      <c r="G17" s="8"/>
      <c r="H17" s="6"/>
      <c r="J17" s="57"/>
    </row>
    <row r="18" customFormat="1" ht="24.95" customHeight="1" spans="1:8">
      <c r="A18" s="6"/>
      <c r="B18" s="29" t="s">
        <v>13</v>
      </c>
      <c r="C18" s="13"/>
      <c r="D18" s="6"/>
      <c r="E18" s="38"/>
      <c r="F18" s="7"/>
      <c r="G18" s="40"/>
      <c r="H18" s="12"/>
    </row>
    <row r="19" customFormat="1" ht="25.15" customHeight="1" spans="1:10">
      <c r="A19" s="36" t="s">
        <v>38</v>
      </c>
      <c r="B19" s="37"/>
      <c r="C19" s="37"/>
      <c r="D19" s="9"/>
      <c r="E19" s="27"/>
      <c r="F19" s="27"/>
      <c r="G19" s="11"/>
      <c r="H19" s="9"/>
      <c r="J19" s="57" t="s">
        <v>39</v>
      </c>
    </row>
    <row r="20" ht="25.15" customHeight="1" spans="1:8">
      <c r="A20" s="6">
        <v>1</v>
      </c>
      <c r="B20" s="41" t="s">
        <v>40</v>
      </c>
      <c r="C20" s="41" t="s">
        <v>41</v>
      </c>
      <c r="D20" s="6" t="s">
        <v>42</v>
      </c>
      <c r="E20" s="7">
        <v>1</v>
      </c>
      <c r="F20" s="38"/>
      <c r="G20" s="39"/>
      <c r="H20" s="12"/>
    </row>
    <row r="21" ht="54" customHeight="1" spans="1:8">
      <c r="A21" s="6">
        <v>2</v>
      </c>
      <c r="B21" s="42" t="s">
        <v>43</v>
      </c>
      <c r="C21" s="42" t="s">
        <v>44</v>
      </c>
      <c r="D21" s="6" t="s">
        <v>25</v>
      </c>
      <c r="E21" s="7">
        <v>40</v>
      </c>
      <c r="F21" s="38"/>
      <c r="G21" s="39"/>
      <c r="H21" s="12"/>
    </row>
    <row r="22" ht="46" customHeight="1" spans="1:8">
      <c r="A22" s="6">
        <v>3</v>
      </c>
      <c r="B22" s="41" t="s">
        <v>45</v>
      </c>
      <c r="C22" s="42" t="s">
        <v>46</v>
      </c>
      <c r="D22" s="6" t="s">
        <v>28</v>
      </c>
      <c r="E22" s="7">
        <v>14</v>
      </c>
      <c r="F22" s="38"/>
      <c r="G22" s="39"/>
      <c r="H22" s="12"/>
    </row>
    <row r="23" ht="30.95" customHeight="1" spans="1:8">
      <c r="A23" s="6">
        <v>4</v>
      </c>
      <c r="B23" s="41" t="s">
        <v>47</v>
      </c>
      <c r="C23" s="42" t="s">
        <v>48</v>
      </c>
      <c r="D23" s="6" t="s">
        <v>28</v>
      </c>
      <c r="E23" s="7">
        <v>4</v>
      </c>
      <c r="F23" s="38"/>
      <c r="G23" s="39"/>
      <c r="H23" s="12"/>
    </row>
    <row r="24" ht="32.1" customHeight="1" spans="1:8">
      <c r="A24" s="6">
        <v>5</v>
      </c>
      <c r="B24" s="41" t="s">
        <v>49</v>
      </c>
      <c r="C24" s="42" t="s">
        <v>50</v>
      </c>
      <c r="D24" s="6" t="s">
        <v>25</v>
      </c>
      <c r="E24" s="7">
        <v>20</v>
      </c>
      <c r="F24" s="38"/>
      <c r="G24" s="39"/>
      <c r="H24" s="12"/>
    </row>
    <row r="25" ht="33" customHeight="1" spans="1:8">
      <c r="A25" s="6">
        <v>6</v>
      </c>
      <c r="B25" s="41" t="s">
        <v>51</v>
      </c>
      <c r="C25" s="42" t="s">
        <v>52</v>
      </c>
      <c r="D25" s="6" t="s">
        <v>42</v>
      </c>
      <c r="E25" s="38">
        <v>8</v>
      </c>
      <c r="F25" s="38"/>
      <c r="G25" s="39"/>
      <c r="H25" s="12"/>
    </row>
    <row r="26" ht="39" customHeight="1" spans="1:8">
      <c r="A26" s="6">
        <v>7</v>
      </c>
      <c r="B26" s="41" t="s">
        <v>53</v>
      </c>
      <c r="C26" s="42" t="s">
        <v>54</v>
      </c>
      <c r="D26" s="6" t="s">
        <v>55</v>
      </c>
      <c r="E26" s="38">
        <v>4</v>
      </c>
      <c r="F26" s="7"/>
      <c r="G26" s="8"/>
      <c r="H26" s="12"/>
    </row>
    <row r="27" ht="82" customHeight="1" spans="1:8">
      <c r="A27" s="6">
        <v>8</v>
      </c>
      <c r="B27" s="13" t="s">
        <v>56</v>
      </c>
      <c r="C27" s="42" t="s">
        <v>57</v>
      </c>
      <c r="D27" s="6" t="s">
        <v>55</v>
      </c>
      <c r="E27" s="38">
        <v>4</v>
      </c>
      <c r="F27" s="7"/>
      <c r="G27" s="39"/>
      <c r="H27" s="12"/>
    </row>
    <row r="28" ht="33" customHeight="1" spans="1:8">
      <c r="A28" s="6">
        <v>9</v>
      </c>
      <c r="B28" s="13" t="s">
        <v>58</v>
      </c>
      <c r="C28" s="42" t="s">
        <v>59</v>
      </c>
      <c r="D28" s="6" t="s">
        <v>28</v>
      </c>
      <c r="E28" s="38">
        <v>30</v>
      </c>
      <c r="F28" s="7"/>
      <c r="G28" s="39"/>
      <c r="H28" s="12"/>
    </row>
    <row r="29" ht="36" customHeight="1" spans="1:8">
      <c r="A29" s="6">
        <v>10</v>
      </c>
      <c r="B29" s="13" t="s">
        <v>60</v>
      </c>
      <c r="C29" s="42" t="s">
        <v>59</v>
      </c>
      <c r="D29" s="6" t="s">
        <v>28</v>
      </c>
      <c r="E29" s="38">
        <v>15</v>
      </c>
      <c r="F29" s="7"/>
      <c r="G29" s="39"/>
      <c r="H29" s="12"/>
    </row>
    <row r="30" ht="25.15" customHeight="1" spans="1:8">
      <c r="A30" s="6">
        <v>11</v>
      </c>
      <c r="B30" s="13" t="s">
        <v>61</v>
      </c>
      <c r="C30" s="42" t="s">
        <v>62</v>
      </c>
      <c r="D30" s="6" t="s">
        <v>63</v>
      </c>
      <c r="E30" s="7">
        <v>1</v>
      </c>
      <c r="F30" s="7"/>
      <c r="G30" s="39"/>
      <c r="H30" s="12"/>
    </row>
    <row r="31" customFormat="1" ht="24.95" customHeight="1" spans="1:8">
      <c r="A31" s="6"/>
      <c r="B31" s="29" t="s">
        <v>13</v>
      </c>
      <c r="C31" s="13"/>
      <c r="D31" s="6"/>
      <c r="E31" s="38"/>
      <c r="F31" s="7"/>
      <c r="G31" s="40"/>
      <c r="H31" s="12"/>
    </row>
    <row r="32" customFormat="1" ht="25.15" customHeight="1" spans="1:10">
      <c r="A32" s="45" t="s">
        <v>64</v>
      </c>
      <c r="B32" s="45" t="s">
        <v>65</v>
      </c>
      <c r="C32" s="37"/>
      <c r="D32" s="6" t="s">
        <v>55</v>
      </c>
      <c r="E32" s="7">
        <v>1</v>
      </c>
      <c r="F32" s="7"/>
      <c r="G32" s="8"/>
      <c r="H32" s="9"/>
      <c r="J32" s="57"/>
    </row>
    <row r="33" customFormat="1" ht="24.95" customHeight="1" spans="1:8">
      <c r="A33" s="45" t="s">
        <v>66</v>
      </c>
      <c r="B33" s="10" t="s">
        <v>67</v>
      </c>
      <c r="C33" s="13"/>
      <c r="D33" s="6" t="s">
        <v>55</v>
      </c>
      <c r="E33" s="38">
        <v>1</v>
      </c>
      <c r="F33" s="7"/>
      <c r="G33" s="8"/>
      <c r="H33" s="12"/>
    </row>
    <row r="34" customFormat="1" ht="24.95" customHeight="1" spans="1:8">
      <c r="A34" s="45" t="s">
        <v>68</v>
      </c>
      <c r="B34" s="10" t="s">
        <v>69</v>
      </c>
      <c r="C34" s="13"/>
      <c r="D34" s="6" t="s">
        <v>55</v>
      </c>
      <c r="E34" s="38">
        <v>1</v>
      </c>
      <c r="F34" s="7"/>
      <c r="G34" s="8"/>
      <c r="H34" s="12"/>
    </row>
    <row r="35" customFormat="1" ht="24.95" customHeight="1" spans="1:8">
      <c r="A35" s="6"/>
      <c r="B35" s="29" t="s">
        <v>13</v>
      </c>
      <c r="C35" s="13"/>
      <c r="D35" s="6"/>
      <c r="E35" s="38"/>
      <c r="F35" s="7"/>
      <c r="G35" s="40"/>
      <c r="H35" s="12"/>
    </row>
    <row r="36" customFormat="1" ht="24.95" customHeight="1" spans="1:8">
      <c r="A36" s="6"/>
      <c r="B36" s="29" t="s">
        <v>70</v>
      </c>
      <c r="C36" s="13"/>
      <c r="D36" s="6"/>
      <c r="E36" s="38"/>
      <c r="F36" s="7"/>
      <c r="G36" s="40"/>
      <c r="H36" s="12"/>
    </row>
    <row r="37" ht="25.15" customHeight="1" spans="1:8">
      <c r="A37" s="6">
        <v>1</v>
      </c>
      <c r="B37" s="6" t="s">
        <v>71</v>
      </c>
      <c r="C37" s="6"/>
      <c r="D37" s="6" t="s">
        <v>72</v>
      </c>
      <c r="E37" s="46">
        <v>0.05</v>
      </c>
      <c r="F37" s="16"/>
      <c r="G37" s="40"/>
      <c r="H37" s="12"/>
    </row>
    <row r="38" ht="25.15" customHeight="1" spans="1:8">
      <c r="A38" s="6">
        <v>2</v>
      </c>
      <c r="B38" s="6" t="s">
        <v>73</v>
      </c>
      <c r="C38" s="6"/>
      <c r="D38" s="6" t="s">
        <v>72</v>
      </c>
      <c r="E38" s="46">
        <v>0.09</v>
      </c>
      <c r="F38" s="16"/>
      <c r="G38" s="40"/>
      <c r="H38" s="12"/>
    </row>
    <row r="39" ht="25.15" customHeight="1" spans="1:8">
      <c r="A39" s="47">
        <v>3</v>
      </c>
      <c r="B39" s="48" t="s">
        <v>74</v>
      </c>
      <c r="C39" s="48"/>
      <c r="D39" s="6"/>
      <c r="E39" s="16"/>
      <c r="F39" s="16"/>
      <c r="G39" s="40"/>
      <c r="H39" s="12"/>
    </row>
    <row r="40" ht="25.15" customHeight="1" spans="1:8">
      <c r="A40" s="49"/>
      <c r="B40" s="50"/>
      <c r="C40" s="51"/>
      <c r="D40" s="52"/>
      <c r="E40" s="53"/>
      <c r="F40" s="53"/>
      <c r="G40" s="54"/>
      <c r="H40" s="55"/>
    </row>
  </sheetData>
  <mergeCells count="6">
    <mergeCell ref="A1:H1"/>
    <mergeCell ref="A3:B3"/>
    <mergeCell ref="A6:B6"/>
    <mergeCell ref="A15:B15"/>
    <mergeCell ref="A19:B19"/>
    <mergeCell ref="A40:B4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zoomScale="115" zoomScaleNormal="115" workbookViewId="0">
      <pane ySplit="2" topLeftCell="A20" activePane="bottomLeft" state="frozen"/>
      <selection/>
      <selection pane="bottomLeft" activeCell="A17" sqref="$A17:$XFD31"/>
    </sheetView>
  </sheetViews>
  <sheetFormatPr defaultColWidth="9" defaultRowHeight="14.25" outlineLevelCol="6"/>
  <cols>
    <col min="1" max="1" width="7.125" style="1" customWidth="1"/>
    <col min="2" max="2" width="28.625" style="1" customWidth="1"/>
    <col min="3" max="3" width="5.25" style="1" customWidth="1"/>
    <col min="4" max="5" width="9.375" style="2" customWidth="1"/>
    <col min="6" max="6" width="12.125" style="3" customWidth="1"/>
    <col min="7" max="7" width="10.25" style="1" customWidth="1"/>
    <col min="8" max="8" width="9" style="1"/>
    <col min="9" max="9" width="12.75" style="1" customWidth="1"/>
    <col min="10" max="245" width="9" style="1"/>
    <col min="246" max="246" width="5.25" style="1" customWidth="1"/>
    <col min="247" max="247" width="19.75" style="1" customWidth="1"/>
    <col min="248" max="248" width="24" style="1" customWidth="1"/>
    <col min="249" max="249" width="5.25" style="1" customWidth="1"/>
    <col min="250" max="251" width="9" style="1"/>
    <col min="252" max="252" width="12.125" style="1" customWidth="1"/>
    <col min="253" max="501" width="9" style="1"/>
    <col min="502" max="502" width="5.25" style="1" customWidth="1"/>
    <col min="503" max="503" width="19.75" style="1" customWidth="1"/>
    <col min="504" max="504" width="24" style="1" customWidth="1"/>
    <col min="505" max="505" width="5.25" style="1" customWidth="1"/>
    <col min="506" max="507" width="9" style="1"/>
    <col min="508" max="508" width="12.125" style="1" customWidth="1"/>
    <col min="509" max="757" width="9" style="1"/>
    <col min="758" max="758" width="5.25" style="1" customWidth="1"/>
    <col min="759" max="759" width="19.75" style="1" customWidth="1"/>
    <col min="760" max="760" width="24" style="1" customWidth="1"/>
    <col min="761" max="761" width="5.25" style="1" customWidth="1"/>
    <col min="762" max="763" width="9" style="1"/>
    <col min="764" max="764" width="12.125" style="1" customWidth="1"/>
    <col min="765" max="1013" width="9" style="1"/>
    <col min="1014" max="1014" width="5.25" style="1" customWidth="1"/>
    <col min="1015" max="1015" width="19.75" style="1" customWidth="1"/>
    <col min="1016" max="1016" width="24" style="1" customWidth="1"/>
    <col min="1017" max="1017" width="5.25" style="1" customWidth="1"/>
    <col min="1018" max="1019" width="9" style="1"/>
    <col min="1020" max="1020" width="12.125" style="1" customWidth="1"/>
    <col min="1021" max="1269" width="9" style="1"/>
    <col min="1270" max="1270" width="5.25" style="1" customWidth="1"/>
    <col min="1271" max="1271" width="19.75" style="1" customWidth="1"/>
    <col min="1272" max="1272" width="24" style="1" customWidth="1"/>
    <col min="1273" max="1273" width="5.25" style="1" customWidth="1"/>
    <col min="1274" max="1275" width="9" style="1"/>
    <col min="1276" max="1276" width="12.125" style="1" customWidth="1"/>
    <col min="1277" max="1525" width="9" style="1"/>
    <col min="1526" max="1526" width="5.25" style="1" customWidth="1"/>
    <col min="1527" max="1527" width="19.75" style="1" customWidth="1"/>
    <col min="1528" max="1528" width="24" style="1" customWidth="1"/>
    <col min="1529" max="1529" width="5.25" style="1" customWidth="1"/>
    <col min="1530" max="1531" width="9" style="1"/>
    <col min="1532" max="1532" width="12.125" style="1" customWidth="1"/>
    <col min="1533" max="1781" width="9" style="1"/>
    <col min="1782" max="1782" width="5.25" style="1" customWidth="1"/>
    <col min="1783" max="1783" width="19.75" style="1" customWidth="1"/>
    <col min="1784" max="1784" width="24" style="1" customWidth="1"/>
    <col min="1785" max="1785" width="5.25" style="1" customWidth="1"/>
    <col min="1786" max="1787" width="9" style="1"/>
    <col min="1788" max="1788" width="12.125" style="1" customWidth="1"/>
    <col min="1789" max="2037" width="9" style="1"/>
    <col min="2038" max="2038" width="5.25" style="1" customWidth="1"/>
    <col min="2039" max="2039" width="19.75" style="1" customWidth="1"/>
    <col min="2040" max="2040" width="24" style="1" customWidth="1"/>
    <col min="2041" max="2041" width="5.25" style="1" customWidth="1"/>
    <col min="2042" max="2043" width="9" style="1"/>
    <col min="2044" max="2044" width="12.125" style="1" customWidth="1"/>
    <col min="2045" max="2293" width="9" style="1"/>
    <col min="2294" max="2294" width="5.25" style="1" customWidth="1"/>
    <col min="2295" max="2295" width="19.75" style="1" customWidth="1"/>
    <col min="2296" max="2296" width="24" style="1" customWidth="1"/>
    <col min="2297" max="2297" width="5.25" style="1" customWidth="1"/>
    <col min="2298" max="2299" width="9" style="1"/>
    <col min="2300" max="2300" width="12.125" style="1" customWidth="1"/>
    <col min="2301" max="2549" width="9" style="1"/>
    <col min="2550" max="2550" width="5.25" style="1" customWidth="1"/>
    <col min="2551" max="2551" width="19.75" style="1" customWidth="1"/>
    <col min="2552" max="2552" width="24" style="1" customWidth="1"/>
    <col min="2553" max="2553" width="5.25" style="1" customWidth="1"/>
    <col min="2554" max="2555" width="9" style="1"/>
    <col min="2556" max="2556" width="12.125" style="1" customWidth="1"/>
    <col min="2557" max="2805" width="9" style="1"/>
    <col min="2806" max="2806" width="5.25" style="1" customWidth="1"/>
    <col min="2807" max="2807" width="19.75" style="1" customWidth="1"/>
    <col min="2808" max="2808" width="24" style="1" customWidth="1"/>
    <col min="2809" max="2809" width="5.25" style="1" customWidth="1"/>
    <col min="2810" max="2811" width="9" style="1"/>
    <col min="2812" max="2812" width="12.125" style="1" customWidth="1"/>
    <col min="2813" max="3061" width="9" style="1"/>
    <col min="3062" max="3062" width="5.25" style="1" customWidth="1"/>
    <col min="3063" max="3063" width="19.75" style="1" customWidth="1"/>
    <col min="3064" max="3064" width="24" style="1" customWidth="1"/>
    <col min="3065" max="3065" width="5.25" style="1" customWidth="1"/>
    <col min="3066" max="3067" width="9" style="1"/>
    <col min="3068" max="3068" width="12.125" style="1" customWidth="1"/>
    <col min="3069" max="3317" width="9" style="1"/>
    <col min="3318" max="3318" width="5.25" style="1" customWidth="1"/>
    <col min="3319" max="3319" width="19.75" style="1" customWidth="1"/>
    <col min="3320" max="3320" width="24" style="1" customWidth="1"/>
    <col min="3321" max="3321" width="5.25" style="1" customWidth="1"/>
    <col min="3322" max="3323" width="9" style="1"/>
    <col min="3324" max="3324" width="12.125" style="1" customWidth="1"/>
    <col min="3325" max="3573" width="9" style="1"/>
    <col min="3574" max="3574" width="5.25" style="1" customWidth="1"/>
    <col min="3575" max="3575" width="19.75" style="1" customWidth="1"/>
    <col min="3576" max="3576" width="24" style="1" customWidth="1"/>
    <col min="3577" max="3577" width="5.25" style="1" customWidth="1"/>
    <col min="3578" max="3579" width="9" style="1"/>
    <col min="3580" max="3580" width="12.125" style="1" customWidth="1"/>
    <col min="3581" max="3829" width="9" style="1"/>
    <col min="3830" max="3830" width="5.25" style="1" customWidth="1"/>
    <col min="3831" max="3831" width="19.75" style="1" customWidth="1"/>
    <col min="3832" max="3832" width="24" style="1" customWidth="1"/>
    <col min="3833" max="3833" width="5.25" style="1" customWidth="1"/>
    <col min="3834" max="3835" width="9" style="1"/>
    <col min="3836" max="3836" width="12.125" style="1" customWidth="1"/>
    <col min="3837" max="4085" width="9" style="1"/>
    <col min="4086" max="4086" width="5.25" style="1" customWidth="1"/>
    <col min="4087" max="4087" width="19.75" style="1" customWidth="1"/>
    <col min="4088" max="4088" width="24" style="1" customWidth="1"/>
    <col min="4089" max="4089" width="5.25" style="1" customWidth="1"/>
    <col min="4090" max="4091" width="9" style="1"/>
    <col min="4092" max="4092" width="12.125" style="1" customWidth="1"/>
    <col min="4093" max="4341" width="9" style="1"/>
    <col min="4342" max="4342" width="5.25" style="1" customWidth="1"/>
    <col min="4343" max="4343" width="19.75" style="1" customWidth="1"/>
    <col min="4344" max="4344" width="24" style="1" customWidth="1"/>
    <col min="4345" max="4345" width="5.25" style="1" customWidth="1"/>
    <col min="4346" max="4347" width="9" style="1"/>
    <col min="4348" max="4348" width="12.125" style="1" customWidth="1"/>
    <col min="4349" max="4597" width="9" style="1"/>
    <col min="4598" max="4598" width="5.25" style="1" customWidth="1"/>
    <col min="4599" max="4599" width="19.75" style="1" customWidth="1"/>
    <col min="4600" max="4600" width="24" style="1" customWidth="1"/>
    <col min="4601" max="4601" width="5.25" style="1" customWidth="1"/>
    <col min="4602" max="4603" width="9" style="1"/>
    <col min="4604" max="4604" width="12.125" style="1" customWidth="1"/>
    <col min="4605" max="4853" width="9" style="1"/>
    <col min="4854" max="4854" width="5.25" style="1" customWidth="1"/>
    <col min="4855" max="4855" width="19.75" style="1" customWidth="1"/>
    <col min="4856" max="4856" width="24" style="1" customWidth="1"/>
    <col min="4857" max="4857" width="5.25" style="1" customWidth="1"/>
    <col min="4858" max="4859" width="9" style="1"/>
    <col min="4860" max="4860" width="12.125" style="1" customWidth="1"/>
    <col min="4861" max="5109" width="9" style="1"/>
    <col min="5110" max="5110" width="5.25" style="1" customWidth="1"/>
    <col min="5111" max="5111" width="19.75" style="1" customWidth="1"/>
    <col min="5112" max="5112" width="24" style="1" customWidth="1"/>
    <col min="5113" max="5113" width="5.25" style="1" customWidth="1"/>
    <col min="5114" max="5115" width="9" style="1"/>
    <col min="5116" max="5116" width="12.125" style="1" customWidth="1"/>
    <col min="5117" max="5365" width="9" style="1"/>
    <col min="5366" max="5366" width="5.25" style="1" customWidth="1"/>
    <col min="5367" max="5367" width="19.75" style="1" customWidth="1"/>
    <col min="5368" max="5368" width="24" style="1" customWidth="1"/>
    <col min="5369" max="5369" width="5.25" style="1" customWidth="1"/>
    <col min="5370" max="5371" width="9" style="1"/>
    <col min="5372" max="5372" width="12.125" style="1" customWidth="1"/>
    <col min="5373" max="5621" width="9" style="1"/>
    <col min="5622" max="5622" width="5.25" style="1" customWidth="1"/>
    <col min="5623" max="5623" width="19.75" style="1" customWidth="1"/>
    <col min="5624" max="5624" width="24" style="1" customWidth="1"/>
    <col min="5625" max="5625" width="5.25" style="1" customWidth="1"/>
    <col min="5626" max="5627" width="9" style="1"/>
    <col min="5628" max="5628" width="12.125" style="1" customWidth="1"/>
    <col min="5629" max="5877" width="9" style="1"/>
    <col min="5878" max="5878" width="5.25" style="1" customWidth="1"/>
    <col min="5879" max="5879" width="19.75" style="1" customWidth="1"/>
    <col min="5880" max="5880" width="24" style="1" customWidth="1"/>
    <col min="5881" max="5881" width="5.25" style="1" customWidth="1"/>
    <col min="5882" max="5883" width="9" style="1"/>
    <col min="5884" max="5884" width="12.125" style="1" customWidth="1"/>
    <col min="5885" max="6133" width="9" style="1"/>
    <col min="6134" max="6134" width="5.25" style="1" customWidth="1"/>
    <col min="6135" max="6135" width="19.75" style="1" customWidth="1"/>
    <col min="6136" max="6136" width="24" style="1" customWidth="1"/>
    <col min="6137" max="6137" width="5.25" style="1" customWidth="1"/>
    <col min="6138" max="6139" width="9" style="1"/>
    <col min="6140" max="6140" width="12.125" style="1" customWidth="1"/>
    <col min="6141" max="6389" width="9" style="1"/>
    <col min="6390" max="6390" width="5.25" style="1" customWidth="1"/>
    <col min="6391" max="6391" width="19.75" style="1" customWidth="1"/>
    <col min="6392" max="6392" width="24" style="1" customWidth="1"/>
    <col min="6393" max="6393" width="5.25" style="1" customWidth="1"/>
    <col min="6394" max="6395" width="9" style="1"/>
    <col min="6396" max="6396" width="12.125" style="1" customWidth="1"/>
    <col min="6397" max="6645" width="9" style="1"/>
    <col min="6646" max="6646" width="5.25" style="1" customWidth="1"/>
    <col min="6647" max="6647" width="19.75" style="1" customWidth="1"/>
    <col min="6648" max="6648" width="24" style="1" customWidth="1"/>
    <col min="6649" max="6649" width="5.25" style="1" customWidth="1"/>
    <col min="6650" max="6651" width="9" style="1"/>
    <col min="6652" max="6652" width="12.125" style="1" customWidth="1"/>
    <col min="6653" max="6901" width="9" style="1"/>
    <col min="6902" max="6902" width="5.25" style="1" customWidth="1"/>
    <col min="6903" max="6903" width="19.75" style="1" customWidth="1"/>
    <col min="6904" max="6904" width="24" style="1" customWidth="1"/>
    <col min="6905" max="6905" width="5.25" style="1" customWidth="1"/>
    <col min="6906" max="6907" width="9" style="1"/>
    <col min="6908" max="6908" width="12.125" style="1" customWidth="1"/>
    <col min="6909" max="7157" width="9" style="1"/>
    <col min="7158" max="7158" width="5.25" style="1" customWidth="1"/>
    <col min="7159" max="7159" width="19.75" style="1" customWidth="1"/>
    <col min="7160" max="7160" width="24" style="1" customWidth="1"/>
    <col min="7161" max="7161" width="5.25" style="1" customWidth="1"/>
    <col min="7162" max="7163" width="9" style="1"/>
    <col min="7164" max="7164" width="12.125" style="1" customWidth="1"/>
    <col min="7165" max="7413" width="9" style="1"/>
    <col min="7414" max="7414" width="5.25" style="1" customWidth="1"/>
    <col min="7415" max="7415" width="19.75" style="1" customWidth="1"/>
    <col min="7416" max="7416" width="24" style="1" customWidth="1"/>
    <col min="7417" max="7417" width="5.25" style="1" customWidth="1"/>
    <col min="7418" max="7419" width="9" style="1"/>
    <col min="7420" max="7420" width="12.125" style="1" customWidth="1"/>
    <col min="7421" max="7669" width="9" style="1"/>
    <col min="7670" max="7670" width="5.25" style="1" customWidth="1"/>
    <col min="7671" max="7671" width="19.75" style="1" customWidth="1"/>
    <col min="7672" max="7672" width="24" style="1" customWidth="1"/>
    <col min="7673" max="7673" width="5.25" style="1" customWidth="1"/>
    <col min="7674" max="7675" width="9" style="1"/>
    <col min="7676" max="7676" width="12.125" style="1" customWidth="1"/>
    <col min="7677" max="7925" width="9" style="1"/>
    <col min="7926" max="7926" width="5.25" style="1" customWidth="1"/>
    <col min="7927" max="7927" width="19.75" style="1" customWidth="1"/>
    <col min="7928" max="7928" width="24" style="1" customWidth="1"/>
    <col min="7929" max="7929" width="5.25" style="1" customWidth="1"/>
    <col min="7930" max="7931" width="9" style="1"/>
    <col min="7932" max="7932" width="12.125" style="1" customWidth="1"/>
    <col min="7933" max="8181" width="9" style="1"/>
    <col min="8182" max="8182" width="5.25" style="1" customWidth="1"/>
    <col min="8183" max="8183" width="19.75" style="1" customWidth="1"/>
    <col min="8184" max="8184" width="24" style="1" customWidth="1"/>
    <col min="8185" max="8185" width="5.25" style="1" customWidth="1"/>
    <col min="8186" max="8187" width="9" style="1"/>
    <col min="8188" max="8188" width="12.125" style="1" customWidth="1"/>
    <col min="8189" max="8437" width="9" style="1"/>
    <col min="8438" max="8438" width="5.25" style="1" customWidth="1"/>
    <col min="8439" max="8439" width="19.75" style="1" customWidth="1"/>
    <col min="8440" max="8440" width="24" style="1" customWidth="1"/>
    <col min="8441" max="8441" width="5.25" style="1" customWidth="1"/>
    <col min="8442" max="8443" width="9" style="1"/>
    <col min="8444" max="8444" width="12.125" style="1" customWidth="1"/>
    <col min="8445" max="8693" width="9" style="1"/>
    <col min="8694" max="8694" width="5.25" style="1" customWidth="1"/>
    <col min="8695" max="8695" width="19.75" style="1" customWidth="1"/>
    <col min="8696" max="8696" width="24" style="1" customWidth="1"/>
    <col min="8697" max="8697" width="5.25" style="1" customWidth="1"/>
    <col min="8698" max="8699" width="9" style="1"/>
    <col min="8700" max="8700" width="12.125" style="1" customWidth="1"/>
    <col min="8701" max="8949" width="9" style="1"/>
    <col min="8950" max="8950" width="5.25" style="1" customWidth="1"/>
    <col min="8951" max="8951" width="19.75" style="1" customWidth="1"/>
    <col min="8952" max="8952" width="24" style="1" customWidth="1"/>
    <col min="8953" max="8953" width="5.25" style="1" customWidth="1"/>
    <col min="8954" max="8955" width="9" style="1"/>
    <col min="8956" max="8956" width="12.125" style="1" customWidth="1"/>
    <col min="8957" max="9205" width="9" style="1"/>
    <col min="9206" max="9206" width="5.25" style="1" customWidth="1"/>
    <col min="9207" max="9207" width="19.75" style="1" customWidth="1"/>
    <col min="9208" max="9208" width="24" style="1" customWidth="1"/>
    <col min="9209" max="9209" width="5.25" style="1" customWidth="1"/>
    <col min="9210" max="9211" width="9" style="1"/>
    <col min="9212" max="9212" width="12.125" style="1" customWidth="1"/>
    <col min="9213" max="9461" width="9" style="1"/>
    <col min="9462" max="9462" width="5.25" style="1" customWidth="1"/>
    <col min="9463" max="9463" width="19.75" style="1" customWidth="1"/>
    <col min="9464" max="9464" width="24" style="1" customWidth="1"/>
    <col min="9465" max="9465" width="5.25" style="1" customWidth="1"/>
    <col min="9466" max="9467" width="9" style="1"/>
    <col min="9468" max="9468" width="12.125" style="1" customWidth="1"/>
    <col min="9469" max="9717" width="9" style="1"/>
    <col min="9718" max="9718" width="5.25" style="1" customWidth="1"/>
    <col min="9719" max="9719" width="19.75" style="1" customWidth="1"/>
    <col min="9720" max="9720" width="24" style="1" customWidth="1"/>
    <col min="9721" max="9721" width="5.25" style="1" customWidth="1"/>
    <col min="9722" max="9723" width="9" style="1"/>
    <col min="9724" max="9724" width="12.125" style="1" customWidth="1"/>
    <col min="9725" max="9973" width="9" style="1"/>
    <col min="9974" max="9974" width="5.25" style="1" customWidth="1"/>
    <col min="9975" max="9975" width="19.75" style="1" customWidth="1"/>
    <col min="9976" max="9976" width="24" style="1" customWidth="1"/>
    <col min="9977" max="9977" width="5.25" style="1" customWidth="1"/>
    <col min="9978" max="9979" width="9" style="1"/>
    <col min="9980" max="9980" width="12.125" style="1" customWidth="1"/>
    <col min="9981" max="10229" width="9" style="1"/>
    <col min="10230" max="10230" width="5.25" style="1" customWidth="1"/>
    <col min="10231" max="10231" width="19.75" style="1" customWidth="1"/>
    <col min="10232" max="10232" width="24" style="1" customWidth="1"/>
    <col min="10233" max="10233" width="5.25" style="1" customWidth="1"/>
    <col min="10234" max="10235" width="9" style="1"/>
    <col min="10236" max="10236" width="12.125" style="1" customWidth="1"/>
    <col min="10237" max="10485" width="9" style="1"/>
    <col min="10486" max="10486" width="5.25" style="1" customWidth="1"/>
    <col min="10487" max="10487" width="19.75" style="1" customWidth="1"/>
    <col min="10488" max="10488" width="24" style="1" customWidth="1"/>
    <col min="10489" max="10489" width="5.25" style="1" customWidth="1"/>
    <col min="10490" max="10491" width="9" style="1"/>
    <col min="10492" max="10492" width="12.125" style="1" customWidth="1"/>
    <col min="10493" max="10741" width="9" style="1"/>
    <col min="10742" max="10742" width="5.25" style="1" customWidth="1"/>
    <col min="10743" max="10743" width="19.75" style="1" customWidth="1"/>
    <col min="10744" max="10744" width="24" style="1" customWidth="1"/>
    <col min="10745" max="10745" width="5.25" style="1" customWidth="1"/>
    <col min="10746" max="10747" width="9" style="1"/>
    <col min="10748" max="10748" width="12.125" style="1" customWidth="1"/>
    <col min="10749" max="10997" width="9" style="1"/>
    <col min="10998" max="10998" width="5.25" style="1" customWidth="1"/>
    <col min="10999" max="10999" width="19.75" style="1" customWidth="1"/>
    <col min="11000" max="11000" width="24" style="1" customWidth="1"/>
    <col min="11001" max="11001" width="5.25" style="1" customWidth="1"/>
    <col min="11002" max="11003" width="9" style="1"/>
    <col min="11004" max="11004" width="12.125" style="1" customWidth="1"/>
    <col min="11005" max="11253" width="9" style="1"/>
    <col min="11254" max="11254" width="5.25" style="1" customWidth="1"/>
    <col min="11255" max="11255" width="19.75" style="1" customWidth="1"/>
    <col min="11256" max="11256" width="24" style="1" customWidth="1"/>
    <col min="11257" max="11257" width="5.25" style="1" customWidth="1"/>
    <col min="11258" max="11259" width="9" style="1"/>
    <col min="11260" max="11260" width="12.125" style="1" customWidth="1"/>
    <col min="11261" max="11509" width="9" style="1"/>
    <col min="11510" max="11510" width="5.25" style="1" customWidth="1"/>
    <col min="11511" max="11511" width="19.75" style="1" customWidth="1"/>
    <col min="11512" max="11512" width="24" style="1" customWidth="1"/>
    <col min="11513" max="11513" width="5.25" style="1" customWidth="1"/>
    <col min="11514" max="11515" width="9" style="1"/>
    <col min="11516" max="11516" width="12.125" style="1" customWidth="1"/>
    <col min="11517" max="11765" width="9" style="1"/>
    <col min="11766" max="11766" width="5.25" style="1" customWidth="1"/>
    <col min="11767" max="11767" width="19.75" style="1" customWidth="1"/>
    <col min="11768" max="11768" width="24" style="1" customWidth="1"/>
    <col min="11769" max="11769" width="5.25" style="1" customWidth="1"/>
    <col min="11770" max="11771" width="9" style="1"/>
    <col min="11772" max="11772" width="12.125" style="1" customWidth="1"/>
    <col min="11773" max="12021" width="9" style="1"/>
    <col min="12022" max="12022" width="5.25" style="1" customWidth="1"/>
    <col min="12023" max="12023" width="19.75" style="1" customWidth="1"/>
    <col min="12024" max="12024" width="24" style="1" customWidth="1"/>
    <col min="12025" max="12025" width="5.25" style="1" customWidth="1"/>
    <col min="12026" max="12027" width="9" style="1"/>
    <col min="12028" max="12028" width="12.125" style="1" customWidth="1"/>
    <col min="12029" max="12277" width="9" style="1"/>
    <col min="12278" max="12278" width="5.25" style="1" customWidth="1"/>
    <col min="12279" max="12279" width="19.75" style="1" customWidth="1"/>
    <col min="12280" max="12280" width="24" style="1" customWidth="1"/>
    <col min="12281" max="12281" width="5.25" style="1" customWidth="1"/>
    <col min="12282" max="12283" width="9" style="1"/>
    <col min="12284" max="12284" width="12.125" style="1" customWidth="1"/>
    <col min="12285" max="12533" width="9" style="1"/>
    <col min="12534" max="12534" width="5.25" style="1" customWidth="1"/>
    <col min="12535" max="12535" width="19.75" style="1" customWidth="1"/>
    <col min="12536" max="12536" width="24" style="1" customWidth="1"/>
    <col min="12537" max="12537" width="5.25" style="1" customWidth="1"/>
    <col min="12538" max="12539" width="9" style="1"/>
    <col min="12540" max="12540" width="12.125" style="1" customWidth="1"/>
    <col min="12541" max="12789" width="9" style="1"/>
    <col min="12790" max="12790" width="5.25" style="1" customWidth="1"/>
    <col min="12791" max="12791" width="19.75" style="1" customWidth="1"/>
    <col min="12792" max="12792" width="24" style="1" customWidth="1"/>
    <col min="12793" max="12793" width="5.25" style="1" customWidth="1"/>
    <col min="12794" max="12795" width="9" style="1"/>
    <col min="12796" max="12796" width="12.125" style="1" customWidth="1"/>
    <col min="12797" max="13045" width="9" style="1"/>
    <col min="13046" max="13046" width="5.25" style="1" customWidth="1"/>
    <col min="13047" max="13047" width="19.75" style="1" customWidth="1"/>
    <col min="13048" max="13048" width="24" style="1" customWidth="1"/>
    <col min="13049" max="13049" width="5.25" style="1" customWidth="1"/>
    <col min="13050" max="13051" width="9" style="1"/>
    <col min="13052" max="13052" width="12.125" style="1" customWidth="1"/>
    <col min="13053" max="13301" width="9" style="1"/>
    <col min="13302" max="13302" width="5.25" style="1" customWidth="1"/>
    <col min="13303" max="13303" width="19.75" style="1" customWidth="1"/>
    <col min="13304" max="13304" width="24" style="1" customWidth="1"/>
    <col min="13305" max="13305" width="5.25" style="1" customWidth="1"/>
    <col min="13306" max="13307" width="9" style="1"/>
    <col min="13308" max="13308" width="12.125" style="1" customWidth="1"/>
    <col min="13309" max="13557" width="9" style="1"/>
    <col min="13558" max="13558" width="5.25" style="1" customWidth="1"/>
    <col min="13559" max="13559" width="19.75" style="1" customWidth="1"/>
    <col min="13560" max="13560" width="24" style="1" customWidth="1"/>
    <col min="13561" max="13561" width="5.25" style="1" customWidth="1"/>
    <col min="13562" max="13563" width="9" style="1"/>
    <col min="13564" max="13564" width="12.125" style="1" customWidth="1"/>
    <col min="13565" max="13813" width="9" style="1"/>
    <col min="13814" max="13814" width="5.25" style="1" customWidth="1"/>
    <col min="13815" max="13815" width="19.75" style="1" customWidth="1"/>
    <col min="13816" max="13816" width="24" style="1" customWidth="1"/>
    <col min="13817" max="13817" width="5.25" style="1" customWidth="1"/>
    <col min="13818" max="13819" width="9" style="1"/>
    <col min="13820" max="13820" width="12.125" style="1" customWidth="1"/>
    <col min="13821" max="14069" width="9" style="1"/>
    <col min="14070" max="14070" width="5.25" style="1" customWidth="1"/>
    <col min="14071" max="14071" width="19.75" style="1" customWidth="1"/>
    <col min="14072" max="14072" width="24" style="1" customWidth="1"/>
    <col min="14073" max="14073" width="5.25" style="1" customWidth="1"/>
    <col min="14074" max="14075" width="9" style="1"/>
    <col min="14076" max="14076" width="12.125" style="1" customWidth="1"/>
    <col min="14077" max="14325" width="9" style="1"/>
    <col min="14326" max="14326" width="5.25" style="1" customWidth="1"/>
    <col min="14327" max="14327" width="19.75" style="1" customWidth="1"/>
    <col min="14328" max="14328" width="24" style="1" customWidth="1"/>
    <col min="14329" max="14329" width="5.25" style="1" customWidth="1"/>
    <col min="14330" max="14331" width="9" style="1"/>
    <col min="14332" max="14332" width="12.125" style="1" customWidth="1"/>
    <col min="14333" max="14581" width="9" style="1"/>
    <col min="14582" max="14582" width="5.25" style="1" customWidth="1"/>
    <col min="14583" max="14583" width="19.75" style="1" customWidth="1"/>
    <col min="14584" max="14584" width="24" style="1" customWidth="1"/>
    <col min="14585" max="14585" width="5.25" style="1" customWidth="1"/>
    <col min="14586" max="14587" width="9" style="1"/>
    <col min="14588" max="14588" width="12.125" style="1" customWidth="1"/>
    <col min="14589" max="14837" width="9" style="1"/>
    <col min="14838" max="14838" width="5.25" style="1" customWidth="1"/>
    <col min="14839" max="14839" width="19.75" style="1" customWidth="1"/>
    <col min="14840" max="14840" width="24" style="1" customWidth="1"/>
    <col min="14841" max="14841" width="5.25" style="1" customWidth="1"/>
    <col min="14842" max="14843" width="9" style="1"/>
    <col min="14844" max="14844" width="12.125" style="1" customWidth="1"/>
    <col min="14845" max="15093" width="9" style="1"/>
    <col min="15094" max="15094" width="5.25" style="1" customWidth="1"/>
    <col min="15095" max="15095" width="19.75" style="1" customWidth="1"/>
    <col min="15096" max="15096" width="24" style="1" customWidth="1"/>
    <col min="15097" max="15097" width="5.25" style="1" customWidth="1"/>
    <col min="15098" max="15099" width="9" style="1"/>
    <col min="15100" max="15100" width="12.125" style="1" customWidth="1"/>
    <col min="15101" max="15349" width="9" style="1"/>
    <col min="15350" max="15350" width="5.25" style="1" customWidth="1"/>
    <col min="15351" max="15351" width="19.75" style="1" customWidth="1"/>
    <col min="15352" max="15352" width="24" style="1" customWidth="1"/>
    <col min="15353" max="15353" width="5.25" style="1" customWidth="1"/>
    <col min="15354" max="15355" width="9" style="1"/>
    <col min="15356" max="15356" width="12.125" style="1" customWidth="1"/>
    <col min="15357" max="15605" width="9" style="1"/>
    <col min="15606" max="15606" width="5.25" style="1" customWidth="1"/>
    <col min="15607" max="15607" width="19.75" style="1" customWidth="1"/>
    <col min="15608" max="15608" width="24" style="1" customWidth="1"/>
    <col min="15609" max="15609" width="5.25" style="1" customWidth="1"/>
    <col min="15610" max="15611" width="9" style="1"/>
    <col min="15612" max="15612" width="12.125" style="1" customWidth="1"/>
    <col min="15613" max="15861" width="9" style="1"/>
    <col min="15862" max="15862" width="5.25" style="1" customWidth="1"/>
    <col min="15863" max="15863" width="19.75" style="1" customWidth="1"/>
    <col min="15864" max="15864" width="24" style="1" customWidth="1"/>
    <col min="15865" max="15865" width="5.25" style="1" customWidth="1"/>
    <col min="15866" max="15867" width="9" style="1"/>
    <col min="15868" max="15868" width="12.125" style="1" customWidth="1"/>
    <col min="15869" max="16117" width="9" style="1"/>
    <col min="16118" max="16118" width="5.25" style="1" customWidth="1"/>
    <col min="16119" max="16119" width="19.75" style="1" customWidth="1"/>
    <col min="16120" max="16120" width="24" style="1" customWidth="1"/>
    <col min="16121" max="16121" width="5.25" style="1" customWidth="1"/>
    <col min="16122" max="16123" width="9" style="1"/>
    <col min="16124" max="16124" width="12.125" style="1" customWidth="1"/>
    <col min="16125" max="16384" width="9" style="1"/>
  </cols>
  <sheetData>
    <row r="1" ht="45" customHeight="1" spans="1:7">
      <c r="A1" s="4" t="s">
        <v>75</v>
      </c>
      <c r="B1" s="5"/>
      <c r="C1" s="5"/>
      <c r="D1" s="5"/>
      <c r="E1" s="5"/>
      <c r="F1" s="5"/>
      <c r="G1" s="5"/>
    </row>
    <row r="2" ht="32.25" customHeight="1" spans="1:7">
      <c r="A2" s="6" t="s">
        <v>1</v>
      </c>
      <c r="B2" s="6" t="s">
        <v>2</v>
      </c>
      <c r="C2" s="6" t="s">
        <v>4</v>
      </c>
      <c r="D2" s="7" t="s">
        <v>5</v>
      </c>
      <c r="E2" s="7" t="s">
        <v>6</v>
      </c>
      <c r="F2" s="8" t="s">
        <v>7</v>
      </c>
      <c r="G2" s="6" t="s">
        <v>8</v>
      </c>
    </row>
    <row r="3" ht="24.95" customHeight="1" spans="1:7">
      <c r="A3" s="9">
        <v>1</v>
      </c>
      <c r="B3" s="10" t="s">
        <v>76</v>
      </c>
      <c r="C3" s="9" t="s">
        <v>72</v>
      </c>
      <c r="D3" s="7"/>
      <c r="E3" s="7"/>
      <c r="F3" s="11">
        <f>SUM(F4:F16)</f>
        <v>110880</v>
      </c>
      <c r="G3" s="12"/>
    </row>
    <row r="4" ht="32.25" customHeight="1" spans="1:7">
      <c r="A4" s="58" t="s">
        <v>77</v>
      </c>
      <c r="B4" s="13" t="s">
        <v>78</v>
      </c>
      <c r="C4" s="6" t="s">
        <v>79</v>
      </c>
      <c r="D4" s="7">
        <v>53</v>
      </c>
      <c r="E4" s="7">
        <v>60</v>
      </c>
      <c r="F4" s="8">
        <f t="shared" ref="F4:F15" si="0">D4*E4</f>
        <v>3180</v>
      </c>
      <c r="G4" s="12"/>
    </row>
    <row r="5" ht="33.75" customHeight="1" spans="1:7">
      <c r="A5" s="58" t="s">
        <v>80</v>
      </c>
      <c r="B5" s="13" t="s">
        <v>81</v>
      </c>
      <c r="C5" s="6" t="s">
        <v>79</v>
      </c>
      <c r="D5" s="7">
        <f>D4</f>
        <v>53</v>
      </c>
      <c r="E5" s="7">
        <v>20</v>
      </c>
      <c r="F5" s="8">
        <f t="shared" si="0"/>
        <v>1060</v>
      </c>
      <c r="G5" s="12"/>
    </row>
    <row r="6" ht="34.5" customHeight="1" spans="1:7">
      <c r="A6" s="58" t="s">
        <v>82</v>
      </c>
      <c r="B6" s="13" t="s">
        <v>83</v>
      </c>
      <c r="C6" s="6" t="s">
        <v>79</v>
      </c>
      <c r="D6" s="7">
        <f>11*4</f>
        <v>44</v>
      </c>
      <c r="E6" s="7">
        <v>65</v>
      </c>
      <c r="F6" s="8">
        <f t="shared" si="0"/>
        <v>2860</v>
      </c>
      <c r="G6" s="12"/>
    </row>
    <row r="7" ht="58.5" customHeight="1" spans="1:7">
      <c r="A7" s="58" t="s">
        <v>84</v>
      </c>
      <c r="B7" s="13" t="s">
        <v>85</v>
      </c>
      <c r="C7" s="6" t="s">
        <v>86</v>
      </c>
      <c r="D7" s="7">
        <v>1</v>
      </c>
      <c r="E7" s="7">
        <v>36000</v>
      </c>
      <c r="F7" s="8">
        <f t="shared" si="0"/>
        <v>36000</v>
      </c>
      <c r="G7" s="12"/>
    </row>
    <row r="8" ht="49.5" customHeight="1" spans="1:7">
      <c r="A8" s="58" t="s">
        <v>87</v>
      </c>
      <c r="B8" s="13" t="s">
        <v>88</v>
      </c>
      <c r="C8" s="6" t="s">
        <v>79</v>
      </c>
      <c r="D8" s="7">
        <v>48</v>
      </c>
      <c r="E8" s="7">
        <v>315</v>
      </c>
      <c r="F8" s="8">
        <f t="shared" si="0"/>
        <v>15120</v>
      </c>
      <c r="G8" s="12"/>
    </row>
    <row r="9" ht="33.75" customHeight="1" spans="1:7">
      <c r="A9" s="58" t="s">
        <v>89</v>
      </c>
      <c r="B9" s="13" t="s">
        <v>90</v>
      </c>
      <c r="C9" s="6" t="s">
        <v>79</v>
      </c>
      <c r="D9" s="7">
        <v>48</v>
      </c>
      <c r="E9" s="7">
        <v>300</v>
      </c>
      <c r="F9" s="8">
        <f t="shared" si="0"/>
        <v>14400</v>
      </c>
      <c r="G9" s="12"/>
    </row>
    <row r="10" ht="33.75" customHeight="1" spans="1:7">
      <c r="A10" s="58" t="s">
        <v>91</v>
      </c>
      <c r="B10" s="13" t="s">
        <v>92</v>
      </c>
      <c r="C10" s="6" t="s">
        <v>79</v>
      </c>
      <c r="D10" s="7">
        <v>34</v>
      </c>
      <c r="E10" s="7">
        <v>170</v>
      </c>
      <c r="F10" s="8">
        <f t="shared" si="0"/>
        <v>5780</v>
      </c>
      <c r="G10" s="12"/>
    </row>
    <row r="11" ht="43.5" customHeight="1" spans="1:7">
      <c r="A11" s="58" t="s">
        <v>93</v>
      </c>
      <c r="B11" s="13" t="s">
        <v>94</v>
      </c>
      <c r="C11" s="6" t="s">
        <v>79</v>
      </c>
      <c r="D11" s="7">
        <v>48</v>
      </c>
      <c r="E11" s="7">
        <v>55</v>
      </c>
      <c r="F11" s="8">
        <f t="shared" si="0"/>
        <v>2640</v>
      </c>
      <c r="G11" s="12"/>
    </row>
    <row r="12" ht="24.95" customHeight="1" spans="1:7">
      <c r="A12" s="58" t="s">
        <v>95</v>
      </c>
      <c r="B12" s="13" t="s">
        <v>96</v>
      </c>
      <c r="C12" s="6" t="s">
        <v>42</v>
      </c>
      <c r="D12" s="7">
        <v>1</v>
      </c>
      <c r="E12" s="7">
        <v>5500</v>
      </c>
      <c r="F12" s="8">
        <f t="shared" si="0"/>
        <v>5500</v>
      </c>
      <c r="G12" s="12"/>
    </row>
    <row r="13" ht="24.95" customHeight="1" spans="1:7">
      <c r="A13" s="58" t="s">
        <v>97</v>
      </c>
      <c r="B13" s="13" t="s">
        <v>98</v>
      </c>
      <c r="C13" s="6" t="s">
        <v>79</v>
      </c>
      <c r="D13" s="7">
        <f>3*2.9</f>
        <v>8.7</v>
      </c>
      <c r="E13" s="7">
        <v>700</v>
      </c>
      <c r="F13" s="8">
        <f t="shared" si="0"/>
        <v>6090</v>
      </c>
      <c r="G13" s="12"/>
    </row>
    <row r="14" ht="24.95" customHeight="1" spans="1:7">
      <c r="A14" s="58" t="s">
        <v>99</v>
      </c>
      <c r="B14" s="13" t="s">
        <v>100</v>
      </c>
      <c r="C14" s="6" t="s">
        <v>28</v>
      </c>
      <c r="D14" s="7">
        <v>1</v>
      </c>
      <c r="E14" s="7">
        <v>5000</v>
      </c>
      <c r="F14" s="8">
        <f t="shared" si="0"/>
        <v>5000</v>
      </c>
      <c r="G14" s="12"/>
    </row>
    <row r="15" ht="24.95" customHeight="1" spans="1:7">
      <c r="A15" s="58" t="s">
        <v>101</v>
      </c>
      <c r="B15" s="13" t="s">
        <v>102</v>
      </c>
      <c r="C15" s="6" t="s">
        <v>79</v>
      </c>
      <c r="D15" s="7">
        <v>53</v>
      </c>
      <c r="E15" s="7">
        <v>250</v>
      </c>
      <c r="F15" s="8">
        <f t="shared" si="0"/>
        <v>13250</v>
      </c>
      <c r="G15" s="12"/>
    </row>
    <row r="16" ht="24.95" customHeight="1" spans="1:7">
      <c r="A16" s="6"/>
      <c r="B16" s="14"/>
      <c r="C16" s="6"/>
      <c r="D16" s="7"/>
      <c r="E16" s="7"/>
      <c r="F16" s="8"/>
      <c r="G16" s="12"/>
    </row>
    <row r="17" ht="24.95" customHeight="1" spans="1:7">
      <c r="A17" s="9">
        <v>2</v>
      </c>
      <c r="B17" s="10" t="s">
        <v>103</v>
      </c>
      <c r="C17" s="9" t="s">
        <v>72</v>
      </c>
      <c r="D17" s="7"/>
      <c r="E17" s="7"/>
      <c r="F17" s="11">
        <f>SUM(F18:F31)</f>
        <v>108605</v>
      </c>
      <c r="G17" s="12"/>
    </row>
    <row r="18" ht="34.5" customHeight="1" spans="1:7">
      <c r="A18" s="58" t="s">
        <v>104</v>
      </c>
      <c r="B18" s="13" t="s">
        <v>78</v>
      </c>
      <c r="C18" s="6" t="s">
        <v>79</v>
      </c>
      <c r="D18" s="7">
        <v>53</v>
      </c>
      <c r="E18" s="7">
        <v>60</v>
      </c>
      <c r="F18" s="8">
        <f t="shared" ref="F18:F30" si="1">D18*E18</f>
        <v>3180</v>
      </c>
      <c r="G18" s="12"/>
    </row>
    <row r="19" ht="38.25" customHeight="1" spans="1:7">
      <c r="A19" s="58" t="s">
        <v>105</v>
      </c>
      <c r="B19" s="13" t="s">
        <v>81</v>
      </c>
      <c r="C19" s="6" t="s">
        <v>79</v>
      </c>
      <c r="D19" s="7">
        <f>D18</f>
        <v>53</v>
      </c>
      <c r="E19" s="7">
        <v>20</v>
      </c>
      <c r="F19" s="8">
        <f t="shared" si="1"/>
        <v>1060</v>
      </c>
      <c r="G19" s="12"/>
    </row>
    <row r="20" ht="67.5" customHeight="1" spans="1:7">
      <c r="A20" s="58" t="s">
        <v>106</v>
      </c>
      <c r="B20" s="13" t="s">
        <v>85</v>
      </c>
      <c r="C20" s="6" t="s">
        <v>86</v>
      </c>
      <c r="D20" s="7">
        <v>1</v>
      </c>
      <c r="E20" s="7">
        <v>36000</v>
      </c>
      <c r="F20" s="8">
        <f t="shared" si="1"/>
        <v>36000</v>
      </c>
      <c r="G20" s="12"/>
    </row>
    <row r="21" ht="33" customHeight="1" spans="1:7">
      <c r="A21" s="58" t="s">
        <v>107</v>
      </c>
      <c r="B21" s="13" t="s">
        <v>108</v>
      </c>
      <c r="C21" s="6" t="s">
        <v>79</v>
      </c>
      <c r="D21" s="7">
        <v>5</v>
      </c>
      <c r="E21" s="7">
        <v>250</v>
      </c>
      <c r="F21" s="8">
        <f t="shared" si="1"/>
        <v>1250</v>
      </c>
      <c r="G21" s="12"/>
    </row>
    <row r="22" ht="24.95" customHeight="1" spans="1:7">
      <c r="A22" s="58" t="s">
        <v>109</v>
      </c>
      <c r="B22" s="13" t="s">
        <v>110</v>
      </c>
      <c r="C22" s="6" t="s">
        <v>42</v>
      </c>
      <c r="D22" s="7">
        <v>1</v>
      </c>
      <c r="E22" s="7">
        <v>4000</v>
      </c>
      <c r="F22" s="8">
        <f t="shared" si="1"/>
        <v>4000</v>
      </c>
      <c r="G22" s="12"/>
    </row>
    <row r="23" ht="36" customHeight="1" spans="1:7">
      <c r="A23" s="58" t="s">
        <v>111</v>
      </c>
      <c r="B23" s="13" t="s">
        <v>88</v>
      </c>
      <c r="C23" s="6" t="s">
        <v>79</v>
      </c>
      <c r="D23" s="7">
        <v>43</v>
      </c>
      <c r="E23" s="7">
        <v>315</v>
      </c>
      <c r="F23" s="8">
        <f t="shared" si="1"/>
        <v>13545</v>
      </c>
      <c r="G23" s="12"/>
    </row>
    <row r="24" ht="30.75" customHeight="1" spans="1:7">
      <c r="A24" s="58" t="s">
        <v>112</v>
      </c>
      <c r="B24" s="13" t="s">
        <v>90</v>
      </c>
      <c r="C24" s="6" t="s">
        <v>79</v>
      </c>
      <c r="D24" s="7">
        <v>48</v>
      </c>
      <c r="E24" s="7">
        <v>300</v>
      </c>
      <c r="F24" s="8">
        <f t="shared" si="1"/>
        <v>14400</v>
      </c>
      <c r="G24" s="12"/>
    </row>
    <row r="25" ht="33.75" customHeight="1" spans="1:7">
      <c r="A25" s="58" t="s">
        <v>113</v>
      </c>
      <c r="B25" s="13" t="s">
        <v>92</v>
      </c>
      <c r="C25" s="6" t="s">
        <v>79</v>
      </c>
      <c r="D25" s="7">
        <v>34</v>
      </c>
      <c r="E25" s="7">
        <v>170</v>
      </c>
      <c r="F25" s="8">
        <f t="shared" si="1"/>
        <v>5780</v>
      </c>
      <c r="G25" s="12"/>
    </row>
    <row r="26" ht="43.5" customHeight="1" spans="1:7">
      <c r="A26" s="58" t="s">
        <v>114</v>
      </c>
      <c r="B26" s="13" t="s">
        <v>94</v>
      </c>
      <c r="C26" s="6" t="s">
        <v>79</v>
      </c>
      <c r="D26" s="7">
        <v>48</v>
      </c>
      <c r="E26" s="7">
        <v>55</v>
      </c>
      <c r="F26" s="8">
        <f t="shared" si="1"/>
        <v>2640</v>
      </c>
      <c r="G26" s="12"/>
    </row>
    <row r="27" ht="27" customHeight="1" spans="1:7">
      <c r="A27" s="58" t="s">
        <v>115</v>
      </c>
      <c r="B27" s="13" t="s">
        <v>96</v>
      </c>
      <c r="C27" s="6" t="s">
        <v>42</v>
      </c>
      <c r="D27" s="7">
        <v>1</v>
      </c>
      <c r="E27" s="7">
        <v>5500</v>
      </c>
      <c r="F27" s="8">
        <f t="shared" si="1"/>
        <v>5500</v>
      </c>
      <c r="G27" s="12"/>
    </row>
    <row r="28" ht="27" customHeight="1" spans="1:7">
      <c r="A28" s="58" t="s">
        <v>116</v>
      </c>
      <c r="B28" s="13" t="s">
        <v>117</v>
      </c>
      <c r="C28" s="6" t="s">
        <v>25</v>
      </c>
      <c r="D28" s="7">
        <v>3</v>
      </c>
      <c r="E28" s="7">
        <v>1000</v>
      </c>
      <c r="F28" s="8">
        <f t="shared" si="1"/>
        <v>3000</v>
      </c>
      <c r="G28" s="12"/>
    </row>
    <row r="29" ht="27" customHeight="1" spans="1:7">
      <c r="A29" s="58" t="s">
        <v>118</v>
      </c>
      <c r="B29" s="13" t="s">
        <v>100</v>
      </c>
      <c r="C29" s="6" t="s">
        <v>28</v>
      </c>
      <c r="D29" s="7">
        <v>1</v>
      </c>
      <c r="E29" s="7">
        <v>5000</v>
      </c>
      <c r="F29" s="8">
        <f t="shared" si="1"/>
        <v>5000</v>
      </c>
      <c r="G29" s="12"/>
    </row>
    <row r="30" ht="27" customHeight="1" spans="1:7">
      <c r="A30" s="58" t="s">
        <v>119</v>
      </c>
      <c r="B30" s="13" t="s">
        <v>102</v>
      </c>
      <c r="C30" s="6" t="s">
        <v>79</v>
      </c>
      <c r="D30" s="7">
        <v>53</v>
      </c>
      <c r="E30" s="7">
        <v>250</v>
      </c>
      <c r="F30" s="8">
        <f t="shared" si="1"/>
        <v>13250</v>
      </c>
      <c r="G30" s="12"/>
    </row>
    <row r="31" ht="24.95" customHeight="1" spans="1:7">
      <c r="A31" s="6"/>
      <c r="B31" s="13"/>
      <c r="C31" s="6"/>
      <c r="D31" s="7"/>
      <c r="E31" s="7"/>
      <c r="F31" s="8"/>
      <c r="G31" s="12"/>
    </row>
    <row r="32" ht="24.95" customHeight="1" spans="1:7">
      <c r="A32" s="9">
        <v>3</v>
      </c>
      <c r="B32" s="15" t="s">
        <v>120</v>
      </c>
      <c r="C32" s="9" t="s">
        <v>72</v>
      </c>
      <c r="D32" s="7"/>
      <c r="E32" s="7"/>
      <c r="F32" s="11">
        <f>SUM(F33:F35)</f>
        <v>28200</v>
      </c>
      <c r="G32" s="12"/>
    </row>
    <row r="33" ht="28.5" customHeight="1" spans="1:7">
      <c r="A33" s="6">
        <v>3.1</v>
      </c>
      <c r="B33" s="13" t="s">
        <v>121</v>
      </c>
      <c r="C33" s="6" t="s">
        <v>86</v>
      </c>
      <c r="D33" s="7">
        <v>12</v>
      </c>
      <c r="E33" s="7">
        <v>350</v>
      </c>
      <c r="F33" s="8">
        <f t="shared" ref="F33:F34" si="2">D33*E33</f>
        <v>4200</v>
      </c>
      <c r="G33" s="12"/>
    </row>
    <row r="34" ht="33" customHeight="1" spans="1:7">
      <c r="A34" s="6">
        <v>3.2</v>
      </c>
      <c r="B34" s="13" t="s">
        <v>122</v>
      </c>
      <c r="C34" s="6" t="s">
        <v>86</v>
      </c>
      <c r="D34" s="7">
        <v>12</v>
      </c>
      <c r="E34" s="7">
        <v>2000</v>
      </c>
      <c r="F34" s="8">
        <f t="shared" si="2"/>
        <v>24000</v>
      </c>
      <c r="G34" s="12"/>
    </row>
    <row r="35" ht="24.95" customHeight="1" spans="1:7">
      <c r="A35" s="6"/>
      <c r="B35" s="13"/>
      <c r="C35" s="6"/>
      <c r="D35" s="7"/>
      <c r="E35" s="7"/>
      <c r="F35" s="8"/>
      <c r="G35" s="12"/>
    </row>
    <row r="36" ht="24.95" customHeight="1" spans="1:7">
      <c r="A36" s="9">
        <v>4</v>
      </c>
      <c r="B36" s="15" t="s">
        <v>123</v>
      </c>
      <c r="C36" s="9" t="s">
        <v>72</v>
      </c>
      <c r="D36" s="7"/>
      <c r="E36" s="7"/>
      <c r="F36" s="11">
        <f>SUM(F37:F49)</f>
        <v>96320</v>
      </c>
      <c r="G36" s="12"/>
    </row>
    <row r="37" ht="44.25" customHeight="1" spans="1:7">
      <c r="A37" s="58" t="s">
        <v>124</v>
      </c>
      <c r="B37" s="13" t="s">
        <v>125</v>
      </c>
      <c r="C37" s="6" t="s">
        <v>79</v>
      </c>
      <c r="D37" s="7">
        <v>105</v>
      </c>
      <c r="E37" s="7">
        <v>55</v>
      </c>
      <c r="F37" s="8">
        <f t="shared" ref="F37:F48" si="3">D37*E37</f>
        <v>5775</v>
      </c>
      <c r="G37" s="12"/>
    </row>
    <row r="38" ht="44.25" customHeight="1" spans="1:7">
      <c r="A38" s="58" t="s">
        <v>126</v>
      </c>
      <c r="B38" s="13" t="s">
        <v>127</v>
      </c>
      <c r="C38" s="6" t="s">
        <v>79</v>
      </c>
      <c r="D38" s="7">
        <v>136</v>
      </c>
      <c r="E38" s="7">
        <v>55</v>
      </c>
      <c r="F38" s="8">
        <f t="shared" si="3"/>
        <v>7480</v>
      </c>
      <c r="G38" s="12"/>
    </row>
    <row r="39" ht="40.5" customHeight="1" spans="1:7">
      <c r="A39" s="58" t="s">
        <v>128</v>
      </c>
      <c r="B39" s="13" t="s">
        <v>129</v>
      </c>
      <c r="C39" s="6" t="s">
        <v>79</v>
      </c>
      <c r="D39" s="7">
        <f>27*12</f>
        <v>324</v>
      </c>
      <c r="E39" s="7">
        <v>55</v>
      </c>
      <c r="F39" s="8">
        <f t="shared" si="3"/>
        <v>17820</v>
      </c>
      <c r="G39" s="12"/>
    </row>
    <row r="40" ht="42.75" customHeight="1" spans="1:7">
      <c r="A40" s="58" t="s">
        <v>130</v>
      </c>
      <c r="B40" s="13" t="s">
        <v>131</v>
      </c>
      <c r="C40" s="6" t="s">
        <v>79</v>
      </c>
      <c r="D40" s="7">
        <f>20*12</f>
        <v>240</v>
      </c>
      <c r="E40" s="7">
        <v>55</v>
      </c>
      <c r="F40" s="8">
        <f t="shared" si="3"/>
        <v>13200</v>
      </c>
      <c r="G40" s="12"/>
    </row>
    <row r="41" ht="36" customHeight="1" spans="1:7">
      <c r="A41" s="58" t="s">
        <v>132</v>
      </c>
      <c r="B41" s="13" t="s">
        <v>133</v>
      </c>
      <c r="C41" s="6" t="s">
        <v>79</v>
      </c>
      <c r="D41" s="7">
        <v>35</v>
      </c>
      <c r="E41" s="7">
        <v>220</v>
      </c>
      <c r="F41" s="8">
        <f t="shared" si="3"/>
        <v>7700</v>
      </c>
      <c r="G41" s="12"/>
    </row>
    <row r="42" ht="36" customHeight="1" spans="1:7">
      <c r="A42" s="58" t="s">
        <v>134</v>
      </c>
      <c r="B42" s="13" t="s">
        <v>135</v>
      </c>
      <c r="C42" s="6" t="s">
        <v>79</v>
      </c>
      <c r="D42" s="7">
        <v>26</v>
      </c>
      <c r="E42" s="7">
        <v>220</v>
      </c>
      <c r="F42" s="8">
        <f t="shared" si="3"/>
        <v>5720</v>
      </c>
      <c r="G42" s="12"/>
    </row>
    <row r="43" ht="36" customHeight="1" spans="1:7">
      <c r="A43" s="58" t="s">
        <v>136</v>
      </c>
      <c r="B43" s="13" t="s">
        <v>137</v>
      </c>
      <c r="C43" s="6" t="s">
        <v>79</v>
      </c>
      <c r="D43" s="7">
        <f>38+95</f>
        <v>133</v>
      </c>
      <c r="E43" s="7">
        <v>55</v>
      </c>
      <c r="F43" s="8">
        <f t="shared" si="3"/>
        <v>7315</v>
      </c>
      <c r="G43" s="12"/>
    </row>
    <row r="44" ht="39" customHeight="1" spans="1:7">
      <c r="A44" s="58" t="s">
        <v>138</v>
      </c>
      <c r="B44" s="13" t="s">
        <v>139</v>
      </c>
      <c r="C44" s="6" t="s">
        <v>79</v>
      </c>
      <c r="D44" s="7">
        <v>30</v>
      </c>
      <c r="E44" s="7">
        <v>55</v>
      </c>
      <c r="F44" s="8">
        <f t="shared" si="3"/>
        <v>1650</v>
      </c>
      <c r="G44" s="12"/>
    </row>
    <row r="45" ht="31.5" customHeight="1" spans="1:7">
      <c r="A45" s="58" t="s">
        <v>140</v>
      </c>
      <c r="B45" s="13" t="s">
        <v>141</v>
      </c>
      <c r="C45" s="6" t="s">
        <v>86</v>
      </c>
      <c r="D45" s="7">
        <v>12</v>
      </c>
      <c r="E45" s="7">
        <v>500</v>
      </c>
      <c r="F45" s="8">
        <f t="shared" si="3"/>
        <v>6000</v>
      </c>
      <c r="G45" s="12"/>
    </row>
    <row r="46" ht="24.95" customHeight="1" spans="1:7">
      <c r="A46" s="58" t="s">
        <v>142</v>
      </c>
      <c r="B46" s="13" t="s">
        <v>143</v>
      </c>
      <c r="C46" s="6" t="s">
        <v>37</v>
      </c>
      <c r="D46" s="7">
        <v>12</v>
      </c>
      <c r="E46" s="7">
        <v>55</v>
      </c>
      <c r="F46" s="8">
        <f t="shared" si="3"/>
        <v>660</v>
      </c>
      <c r="G46" s="12"/>
    </row>
    <row r="47" ht="34.5" customHeight="1" spans="1:7">
      <c r="A47" s="58" t="s">
        <v>144</v>
      </c>
      <c r="B47" s="13" t="s">
        <v>145</v>
      </c>
      <c r="C47" s="6" t="s">
        <v>37</v>
      </c>
      <c r="D47" s="7">
        <v>12</v>
      </c>
      <c r="E47" s="7">
        <v>1500</v>
      </c>
      <c r="F47" s="8">
        <f t="shared" si="3"/>
        <v>18000</v>
      </c>
      <c r="G47" s="12"/>
    </row>
    <row r="48" ht="30.75" customHeight="1" spans="1:7">
      <c r="A48" s="58" t="s">
        <v>146</v>
      </c>
      <c r="B48" s="13" t="s">
        <v>147</v>
      </c>
      <c r="C48" s="6" t="s">
        <v>148</v>
      </c>
      <c r="D48" s="7">
        <v>1</v>
      </c>
      <c r="E48" s="7">
        <v>5000</v>
      </c>
      <c r="F48" s="8">
        <f t="shared" si="3"/>
        <v>5000</v>
      </c>
      <c r="G48" s="12"/>
    </row>
    <row r="49" ht="24.95" customHeight="1" spans="1:7">
      <c r="A49" s="6"/>
      <c r="B49" s="13"/>
      <c r="C49" s="6"/>
      <c r="D49" s="7"/>
      <c r="E49" s="7"/>
      <c r="F49" s="8"/>
      <c r="G49" s="12"/>
    </row>
    <row r="50" ht="24.95" customHeight="1" spans="1:7">
      <c r="A50" s="9">
        <v>5</v>
      </c>
      <c r="B50" s="15" t="s">
        <v>149</v>
      </c>
      <c r="C50" s="9" t="s">
        <v>72</v>
      </c>
      <c r="D50" s="7"/>
      <c r="E50" s="7"/>
      <c r="F50" s="11">
        <f>SUM(F51:F67)</f>
        <v>1733164</v>
      </c>
      <c r="G50" s="12"/>
    </row>
    <row r="51" ht="31.5" customHeight="1" spans="1:7">
      <c r="A51" s="58" t="s">
        <v>150</v>
      </c>
      <c r="B51" s="13" t="s">
        <v>151</v>
      </c>
      <c r="C51" s="6" t="s">
        <v>79</v>
      </c>
      <c r="D51" s="7">
        <v>590</v>
      </c>
      <c r="E51" s="7">
        <v>35</v>
      </c>
      <c r="F51" s="8">
        <f t="shared" ref="F51:F66" si="4">D51*E51</f>
        <v>20650</v>
      </c>
      <c r="G51" s="12"/>
    </row>
    <row r="52" ht="27.75" customHeight="1" spans="1:7">
      <c r="A52" s="58" t="s">
        <v>152</v>
      </c>
      <c r="B52" s="13" t="s">
        <v>153</v>
      </c>
      <c r="C52" s="6" t="s">
        <v>79</v>
      </c>
      <c r="D52" s="7">
        <v>590</v>
      </c>
      <c r="E52" s="7">
        <v>50</v>
      </c>
      <c r="F52" s="8">
        <f t="shared" si="4"/>
        <v>29500</v>
      </c>
      <c r="G52" s="12"/>
    </row>
    <row r="53" ht="31.5" customHeight="1" spans="1:7">
      <c r="A53" s="58" t="s">
        <v>154</v>
      </c>
      <c r="B53" s="13" t="s">
        <v>155</v>
      </c>
      <c r="C53" s="6" t="s">
        <v>79</v>
      </c>
      <c r="D53" s="7">
        <f>(53+9+19+12.8+74+41+5.2*4+3.4*2+22.7)*3</f>
        <v>777.3</v>
      </c>
      <c r="E53" s="7">
        <v>50</v>
      </c>
      <c r="F53" s="8">
        <f t="shared" si="4"/>
        <v>38865</v>
      </c>
      <c r="G53" s="12"/>
    </row>
    <row r="54" ht="30.75" customHeight="1" spans="1:7">
      <c r="A54" s="58" t="s">
        <v>156</v>
      </c>
      <c r="B54" s="13" t="s">
        <v>157</v>
      </c>
      <c r="C54" s="6" t="s">
        <v>79</v>
      </c>
      <c r="D54" s="7">
        <f>24*2*3</f>
        <v>144</v>
      </c>
      <c r="E54" s="7">
        <v>50</v>
      </c>
      <c r="F54" s="8">
        <f t="shared" si="4"/>
        <v>7200</v>
      </c>
      <c r="G54" s="12"/>
    </row>
    <row r="55" ht="34.5" customHeight="1" spans="1:7">
      <c r="A55" s="58" t="s">
        <v>158</v>
      </c>
      <c r="B55" s="13" t="s">
        <v>159</v>
      </c>
      <c r="C55" s="6" t="s">
        <v>79</v>
      </c>
      <c r="D55" s="7">
        <v>590</v>
      </c>
      <c r="E55" s="7">
        <v>10</v>
      </c>
      <c r="F55" s="8">
        <f t="shared" si="4"/>
        <v>5900</v>
      </c>
      <c r="G55" s="12"/>
    </row>
    <row r="56" ht="41.25" customHeight="1" spans="1:7">
      <c r="A56" s="58" t="s">
        <v>160</v>
      </c>
      <c r="B56" s="13" t="s">
        <v>161</v>
      </c>
      <c r="C56" s="6" t="s">
        <v>86</v>
      </c>
      <c r="D56" s="7">
        <v>14</v>
      </c>
      <c r="E56" s="7">
        <v>100000</v>
      </c>
      <c r="F56" s="8">
        <f t="shared" si="4"/>
        <v>1400000</v>
      </c>
      <c r="G56" s="12"/>
    </row>
    <row r="57" ht="33.75" customHeight="1" spans="1:7">
      <c r="A57" s="58" t="s">
        <v>162</v>
      </c>
      <c r="B57" s="13" t="s">
        <v>163</v>
      </c>
      <c r="C57" s="6" t="s">
        <v>79</v>
      </c>
      <c r="D57" s="7">
        <v>19</v>
      </c>
      <c r="E57" s="7">
        <v>600</v>
      </c>
      <c r="F57" s="8">
        <f t="shared" si="4"/>
        <v>11400</v>
      </c>
      <c r="G57" s="12"/>
    </row>
    <row r="58" ht="42" customHeight="1" spans="1:7">
      <c r="A58" s="58" t="s">
        <v>164</v>
      </c>
      <c r="B58" s="13" t="s">
        <v>165</v>
      </c>
      <c r="C58" s="6" t="s">
        <v>86</v>
      </c>
      <c r="D58" s="7">
        <v>1</v>
      </c>
      <c r="E58" s="7">
        <v>20000</v>
      </c>
      <c r="F58" s="8">
        <f t="shared" si="4"/>
        <v>20000</v>
      </c>
      <c r="G58" s="12"/>
    </row>
    <row r="59" ht="32.25" customHeight="1" spans="1:7">
      <c r="A59" s="58" t="s">
        <v>166</v>
      </c>
      <c r="B59" s="13" t="s">
        <v>167</v>
      </c>
      <c r="C59" s="6" t="s">
        <v>79</v>
      </c>
      <c r="D59" s="7">
        <v>125</v>
      </c>
      <c r="E59" s="7">
        <v>315</v>
      </c>
      <c r="F59" s="8">
        <f t="shared" si="4"/>
        <v>39375</v>
      </c>
      <c r="G59" s="12"/>
    </row>
    <row r="60" ht="24.95" customHeight="1" spans="1:7">
      <c r="A60" s="58" t="s">
        <v>168</v>
      </c>
      <c r="B60" s="13" t="s">
        <v>169</v>
      </c>
      <c r="C60" s="6" t="s">
        <v>79</v>
      </c>
      <c r="D60" s="7">
        <v>125</v>
      </c>
      <c r="E60" s="7">
        <v>220</v>
      </c>
      <c r="F60" s="8">
        <f t="shared" si="4"/>
        <v>27500</v>
      </c>
      <c r="G60" s="12"/>
    </row>
    <row r="61" ht="24.95" customHeight="1" spans="1:7">
      <c r="A61" s="58" t="s">
        <v>170</v>
      </c>
      <c r="B61" s="13" t="s">
        <v>171</v>
      </c>
      <c r="C61" s="6" t="s">
        <v>79</v>
      </c>
      <c r="D61" s="7">
        <f>60*1.2</f>
        <v>72</v>
      </c>
      <c r="E61" s="7">
        <v>170</v>
      </c>
      <c r="F61" s="8">
        <f t="shared" si="4"/>
        <v>12240</v>
      </c>
      <c r="G61" s="12"/>
    </row>
    <row r="62" ht="24.95" customHeight="1" spans="1:7">
      <c r="A62" s="58" t="s">
        <v>172</v>
      </c>
      <c r="B62" s="13" t="s">
        <v>173</v>
      </c>
      <c r="C62" s="6" t="s">
        <v>79</v>
      </c>
      <c r="D62" s="7">
        <f>60*1.7</f>
        <v>102</v>
      </c>
      <c r="E62" s="7">
        <v>42</v>
      </c>
      <c r="F62" s="8">
        <f t="shared" si="4"/>
        <v>4284</v>
      </c>
      <c r="G62" s="12"/>
    </row>
    <row r="63" ht="24.95" customHeight="1" spans="1:7">
      <c r="A63" s="58" t="s">
        <v>174</v>
      </c>
      <c r="B63" s="13" t="s">
        <v>175</v>
      </c>
      <c r="C63" s="6" t="s">
        <v>79</v>
      </c>
      <c r="D63" s="7">
        <v>125</v>
      </c>
      <c r="E63" s="7">
        <v>250</v>
      </c>
      <c r="F63" s="8">
        <f t="shared" si="4"/>
        <v>31250</v>
      </c>
      <c r="G63" s="12"/>
    </row>
    <row r="64" ht="24.95" customHeight="1" spans="1:7">
      <c r="A64" s="58" t="s">
        <v>176</v>
      </c>
      <c r="B64" s="13" t="s">
        <v>177</v>
      </c>
      <c r="C64" s="6" t="s">
        <v>25</v>
      </c>
      <c r="D64" s="7">
        <v>40</v>
      </c>
      <c r="E64" s="7">
        <v>150</v>
      </c>
      <c r="F64" s="8">
        <f t="shared" si="4"/>
        <v>6000</v>
      </c>
      <c r="G64" s="12"/>
    </row>
    <row r="65" ht="24.95" customHeight="1" spans="1:7">
      <c r="A65" s="58" t="s">
        <v>178</v>
      </c>
      <c r="B65" s="13" t="s">
        <v>179</v>
      </c>
      <c r="C65" s="6" t="s">
        <v>79</v>
      </c>
      <c r="D65" s="7">
        <v>590</v>
      </c>
      <c r="E65" s="7">
        <v>100</v>
      </c>
      <c r="F65" s="8">
        <f t="shared" si="4"/>
        <v>59000</v>
      </c>
      <c r="G65" s="12"/>
    </row>
    <row r="66" ht="24.95" customHeight="1" spans="1:7">
      <c r="A66" s="58" t="s">
        <v>180</v>
      </c>
      <c r="B66" s="13" t="s">
        <v>181</v>
      </c>
      <c r="C66" s="6" t="s">
        <v>148</v>
      </c>
      <c r="D66" s="7">
        <v>1</v>
      </c>
      <c r="E66" s="7">
        <v>20000</v>
      </c>
      <c r="F66" s="8">
        <f t="shared" si="4"/>
        <v>20000</v>
      </c>
      <c r="G66" s="12"/>
    </row>
    <row r="67" ht="24.95" customHeight="1" spans="1:7">
      <c r="A67" s="6"/>
      <c r="B67" s="13"/>
      <c r="C67" s="6"/>
      <c r="D67" s="7"/>
      <c r="E67" s="7"/>
      <c r="F67" s="8"/>
      <c r="G67" s="12"/>
    </row>
    <row r="68" ht="24.95" customHeight="1" spans="1:7">
      <c r="A68" s="9">
        <v>6</v>
      </c>
      <c r="B68" s="15" t="s">
        <v>182</v>
      </c>
      <c r="C68" s="6"/>
      <c r="D68" s="7"/>
      <c r="E68" s="7"/>
      <c r="F68" s="11">
        <f>SUM(F69:F73)</f>
        <v>158800</v>
      </c>
      <c r="G68" s="12"/>
    </row>
    <row r="69" ht="24.95" customHeight="1" spans="1:7">
      <c r="A69" s="58" t="s">
        <v>183</v>
      </c>
      <c r="B69" s="13" t="s">
        <v>184</v>
      </c>
      <c r="C69" s="6" t="s">
        <v>148</v>
      </c>
      <c r="D69" s="7">
        <v>1</v>
      </c>
      <c r="E69" s="7">
        <v>2000</v>
      </c>
      <c r="F69" s="8">
        <f t="shared" ref="F69:F72" si="5">D69*E69</f>
        <v>2000</v>
      </c>
      <c r="G69" s="12"/>
    </row>
    <row r="70" ht="24.95" customHeight="1" spans="1:7">
      <c r="A70" s="58" t="s">
        <v>185</v>
      </c>
      <c r="B70" s="13" t="s">
        <v>186</v>
      </c>
      <c r="C70" s="6" t="s">
        <v>187</v>
      </c>
      <c r="D70" s="7">
        <v>1340</v>
      </c>
      <c r="E70" s="7">
        <v>20</v>
      </c>
      <c r="F70" s="8">
        <f t="shared" si="5"/>
        <v>26800</v>
      </c>
      <c r="G70" s="12"/>
    </row>
    <row r="71" ht="24.95" customHeight="1" spans="1:7">
      <c r="A71" s="58" t="s">
        <v>188</v>
      </c>
      <c r="B71" s="13" t="s">
        <v>189</v>
      </c>
      <c r="C71" s="6" t="s">
        <v>148</v>
      </c>
      <c r="D71" s="7">
        <v>1</v>
      </c>
      <c r="E71" s="7">
        <v>80000</v>
      </c>
      <c r="F71" s="8">
        <f t="shared" si="5"/>
        <v>80000</v>
      </c>
      <c r="G71" s="12"/>
    </row>
    <row r="72" ht="24.95" customHeight="1" spans="1:7">
      <c r="A72" s="58" t="s">
        <v>190</v>
      </c>
      <c r="B72" s="13" t="s">
        <v>191</v>
      </c>
      <c r="C72" s="6" t="s">
        <v>148</v>
      </c>
      <c r="D72" s="7">
        <v>1</v>
      </c>
      <c r="E72" s="7">
        <v>50000</v>
      </c>
      <c r="F72" s="8">
        <f t="shared" si="5"/>
        <v>50000</v>
      </c>
      <c r="G72" s="12"/>
    </row>
    <row r="73" ht="24.95" customHeight="1" spans="1:7">
      <c r="A73" s="6"/>
      <c r="B73" s="13"/>
      <c r="C73" s="6"/>
      <c r="D73" s="7"/>
      <c r="E73" s="7"/>
      <c r="F73" s="8"/>
      <c r="G73" s="12"/>
    </row>
    <row r="74" ht="24.95" customHeight="1" spans="1:7">
      <c r="A74" s="9" t="s">
        <v>192</v>
      </c>
      <c r="B74" s="6" t="s">
        <v>193</v>
      </c>
      <c r="C74" s="6" t="s">
        <v>72</v>
      </c>
      <c r="D74" s="16"/>
      <c r="E74" s="16"/>
      <c r="F74" s="11">
        <f>SUM(F3:F73)/2</f>
        <v>2235969</v>
      </c>
      <c r="G74" s="12"/>
    </row>
    <row r="75" ht="24.95" customHeight="1" spans="1:7">
      <c r="A75" s="9" t="s">
        <v>194</v>
      </c>
      <c r="B75" s="6" t="s">
        <v>195</v>
      </c>
      <c r="C75" s="6" t="s">
        <v>72</v>
      </c>
      <c r="D75" s="16"/>
      <c r="E75" s="16"/>
      <c r="F75" s="11">
        <f>F74*0.09</f>
        <v>201237.21</v>
      </c>
      <c r="G75" s="12"/>
    </row>
    <row r="76" ht="24.95" customHeight="1" spans="1:7">
      <c r="A76" s="9" t="s">
        <v>196</v>
      </c>
      <c r="B76" s="6" t="s">
        <v>197</v>
      </c>
      <c r="C76" s="6" t="s">
        <v>72</v>
      </c>
      <c r="D76" s="16"/>
      <c r="E76" s="16"/>
      <c r="F76" s="11">
        <f>F74+F75</f>
        <v>2437206.21</v>
      </c>
      <c r="G76" s="12"/>
    </row>
    <row r="77" ht="24.95" customHeight="1" spans="1:7">
      <c r="A77" s="17" t="s">
        <v>198</v>
      </c>
      <c r="B77" s="18"/>
      <c r="C77" s="18"/>
      <c r="D77" s="19"/>
      <c r="E77" s="19"/>
      <c r="F77" s="20"/>
      <c r="G77" s="21"/>
    </row>
    <row r="78" ht="24.95" customHeight="1" spans="1:7">
      <c r="A78" s="22"/>
      <c r="B78" s="18"/>
      <c r="C78" s="18"/>
      <c r="D78" s="19"/>
      <c r="E78" s="19"/>
      <c r="F78" s="20"/>
      <c r="G78" s="21"/>
    </row>
    <row r="79" ht="42" customHeight="1" spans="1:7">
      <c r="A79" s="23" t="s">
        <v>199</v>
      </c>
      <c r="B79" s="23"/>
      <c r="C79" s="23"/>
      <c r="D79" s="23"/>
      <c r="E79" s="23"/>
      <c r="F79" s="23"/>
      <c r="G79" s="23"/>
    </row>
    <row r="80" ht="18" customHeight="1" spans="1:7">
      <c r="A80" s="24"/>
      <c r="B80" s="24"/>
      <c r="C80" s="24"/>
      <c r="D80" s="25"/>
      <c r="E80" s="25"/>
      <c r="F80" s="26"/>
      <c r="G80" s="21" t="s">
        <v>200</v>
      </c>
    </row>
    <row r="81" ht="24.95" customHeight="1" spans="1:7">
      <c r="A81" s="6" t="s">
        <v>1</v>
      </c>
      <c r="B81" s="6" t="s">
        <v>201</v>
      </c>
      <c r="C81" s="6"/>
      <c r="D81" s="6"/>
      <c r="E81" s="7" t="s">
        <v>4</v>
      </c>
      <c r="F81" s="6" t="s">
        <v>202</v>
      </c>
      <c r="G81" s="6"/>
    </row>
    <row r="82" ht="24.95" customHeight="1" spans="1:7">
      <c r="A82" s="9" t="s">
        <v>203</v>
      </c>
      <c r="B82" s="9" t="s">
        <v>204</v>
      </c>
      <c r="C82" s="9"/>
      <c r="D82" s="9"/>
      <c r="E82" s="27" t="s">
        <v>205</v>
      </c>
      <c r="F82" s="28">
        <f>F76/10000</f>
        <v>243.720621</v>
      </c>
      <c r="G82" s="28"/>
    </row>
    <row r="83" ht="24.95" customHeight="1" spans="1:7">
      <c r="A83" s="29" t="s">
        <v>206</v>
      </c>
      <c r="B83" s="9" t="s">
        <v>207</v>
      </c>
      <c r="C83" s="9"/>
      <c r="D83" s="9"/>
      <c r="E83" s="27" t="s">
        <v>205</v>
      </c>
      <c r="F83" s="28">
        <f>SUM(F84:G86)</f>
        <v>25.55</v>
      </c>
      <c r="G83" s="28"/>
    </row>
    <row r="84" ht="24.95" customHeight="1" spans="1:7">
      <c r="A84" s="6" t="s">
        <v>208</v>
      </c>
      <c r="B84" s="6" t="s">
        <v>209</v>
      </c>
      <c r="C84" s="6"/>
      <c r="D84" s="6"/>
      <c r="E84" s="7" t="s">
        <v>205</v>
      </c>
      <c r="F84" s="28">
        <v>15.2</v>
      </c>
      <c r="G84" s="28"/>
    </row>
    <row r="85" ht="24.95" customHeight="1" spans="1:7">
      <c r="A85" s="6" t="s">
        <v>210</v>
      </c>
      <c r="B85" s="6" t="s">
        <v>211</v>
      </c>
      <c r="C85" s="6"/>
      <c r="D85" s="6"/>
      <c r="E85" s="7" t="s">
        <v>205</v>
      </c>
      <c r="F85" s="28">
        <v>2.35</v>
      </c>
      <c r="G85" s="28"/>
    </row>
    <row r="86" ht="24.95" customHeight="1" spans="1:7">
      <c r="A86" s="6" t="s">
        <v>212</v>
      </c>
      <c r="B86" s="6" t="s">
        <v>213</v>
      </c>
      <c r="C86" s="6"/>
      <c r="D86" s="6"/>
      <c r="E86" s="7" t="s">
        <v>205</v>
      </c>
      <c r="F86" s="28">
        <v>8</v>
      </c>
      <c r="G86" s="28"/>
    </row>
    <row r="87" ht="24.95" customHeight="1" spans="1:7">
      <c r="A87" s="30"/>
      <c r="B87" s="31"/>
      <c r="C87" s="31"/>
      <c r="D87" s="31"/>
      <c r="E87" s="31"/>
      <c r="F87" s="31"/>
      <c r="G87" s="32"/>
    </row>
    <row r="88" ht="24.95" customHeight="1" spans="1:7">
      <c r="A88" s="9" t="s">
        <v>214</v>
      </c>
      <c r="B88" s="33" t="s">
        <v>215</v>
      </c>
      <c r="C88" s="34"/>
      <c r="D88" s="35"/>
      <c r="E88" s="7" t="s">
        <v>205</v>
      </c>
      <c r="F88" s="28">
        <f>F82+F83</f>
        <v>269.270621</v>
      </c>
      <c r="G88" s="28"/>
    </row>
  </sheetData>
  <mergeCells count="18">
    <mergeCell ref="A1:G1"/>
    <mergeCell ref="A79:G79"/>
    <mergeCell ref="D80:E80"/>
    <mergeCell ref="B81:D81"/>
    <mergeCell ref="F81:G81"/>
    <mergeCell ref="B82:D82"/>
    <mergeCell ref="F82:G82"/>
    <mergeCell ref="B83:D83"/>
    <mergeCell ref="F83:G83"/>
    <mergeCell ref="B84:D84"/>
    <mergeCell ref="F84:G84"/>
    <mergeCell ref="B85:D85"/>
    <mergeCell ref="F85:G85"/>
    <mergeCell ref="B86:D86"/>
    <mergeCell ref="F86:G86"/>
    <mergeCell ref="A87:G87"/>
    <mergeCell ref="B88:D88"/>
    <mergeCell ref="F88:G88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清单</vt:lpstr>
      <vt:lpstr>NO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joyin</cp:lastModifiedBy>
  <dcterms:created xsi:type="dcterms:W3CDTF">2015-06-05T18:19:00Z</dcterms:created>
  <dcterms:modified xsi:type="dcterms:W3CDTF">2024-12-27T01:58:30Z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E4A400A7B39E4EC29B565BFFA32DEA7B_13</vt:lpwstr>
  </property>
  <property fmtid="{D5CDD505-2E9C-101B-9397-08002B2CF9AE}" pid="3" name="KSOProductBuildVer">
    <vt:lpwstr>2052-12.1.0.19302</vt:lpwstr>
  </property>
</Properties>
</file>